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400B4298-D482-440B-86FC-DA501400408B}" xr6:coauthVersionLast="36" xr6:coauthVersionMax="36" xr10:uidLastSave="{00000000-0000-0000-0000-000000000000}"/>
  <bookViews>
    <workbookView xWindow="0" yWindow="0" windowWidth="19200" windowHeight="1108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31" i="2" l="1"/>
  <c r="D31" i="2"/>
  <c r="E31" i="2"/>
  <c r="F31" i="2"/>
  <c r="H30" i="2"/>
  <c r="G30" i="2"/>
  <c r="F30" i="2"/>
  <c r="E30" i="2"/>
  <c r="D30" i="2"/>
  <c r="C30" i="2"/>
  <c r="B30" i="2"/>
  <c r="H18" i="2"/>
  <c r="B21" i="2"/>
  <c r="B20" i="2"/>
  <c r="B18" i="2"/>
  <c r="C17" i="2"/>
  <c r="B17" i="2"/>
  <c r="C33" i="2" l="1"/>
  <c r="D33" i="2"/>
  <c r="E33" i="2"/>
  <c r="F33" i="2"/>
  <c r="G33" i="2"/>
  <c r="H33" i="2"/>
  <c r="C34" i="2"/>
  <c r="D34" i="2"/>
  <c r="E34" i="2"/>
  <c r="F34" i="2"/>
  <c r="G34" i="2"/>
  <c r="H34" i="2"/>
  <c r="C35" i="2"/>
  <c r="F35" i="2"/>
  <c r="C37" i="2"/>
  <c r="D37" i="2"/>
  <c r="E37" i="2"/>
  <c r="F37" i="2"/>
  <c r="G37" i="2"/>
  <c r="H37" i="2"/>
  <c r="C38" i="2"/>
  <c r="D38" i="2"/>
  <c r="D35" i="2" s="1"/>
  <c r="E38" i="2"/>
  <c r="E35" i="2" s="1"/>
  <c r="F38" i="2"/>
  <c r="G38" i="2"/>
  <c r="G35" i="2" s="1"/>
  <c r="H38" i="2"/>
  <c r="H35" i="2" s="1"/>
  <c r="B38" i="2"/>
  <c r="B35" i="2" s="1"/>
  <c r="B37" i="2"/>
  <c r="B33" i="2"/>
  <c r="B31" i="2"/>
  <c r="C29" i="2"/>
  <c r="D29" i="2"/>
  <c r="E29" i="2"/>
  <c r="F29" i="2"/>
  <c r="G29" i="2"/>
  <c r="H29" i="2"/>
  <c r="B29" i="2"/>
  <c r="C26" i="2"/>
  <c r="D26" i="2"/>
  <c r="E26" i="2"/>
  <c r="F26" i="2"/>
  <c r="G26" i="2"/>
  <c r="H26" i="2"/>
  <c r="C27" i="2"/>
  <c r="D27" i="2"/>
  <c r="E27" i="2"/>
  <c r="F27" i="2"/>
  <c r="G27" i="2"/>
  <c r="H27" i="2"/>
  <c r="B27" i="2"/>
  <c r="B26" i="2"/>
  <c r="C25" i="2"/>
  <c r="D25" i="2"/>
  <c r="E25" i="2"/>
  <c r="F25" i="2"/>
  <c r="G25" i="2"/>
  <c r="H25" i="2"/>
  <c r="B25" i="2"/>
  <c r="C24" i="2"/>
  <c r="D24" i="2"/>
  <c r="E24" i="2"/>
  <c r="F24" i="2"/>
  <c r="G24" i="2"/>
  <c r="H24" i="2"/>
  <c r="B24" i="2"/>
  <c r="C23" i="2"/>
  <c r="D23" i="2"/>
  <c r="E23" i="2"/>
  <c r="F23" i="2"/>
  <c r="G23" i="2"/>
  <c r="H23" i="2"/>
  <c r="B23" i="2"/>
  <c r="C18" i="2" l="1"/>
  <c r="D18" i="2"/>
  <c r="E18" i="2"/>
  <c r="F18" i="2"/>
  <c r="G18" i="2"/>
  <c r="C19" i="2"/>
  <c r="D19" i="2"/>
  <c r="E19" i="2"/>
  <c r="F19" i="2"/>
  <c r="G19" i="2"/>
  <c r="H19" i="2"/>
  <c r="C20" i="2"/>
  <c r="D20" i="2"/>
  <c r="E20" i="2"/>
  <c r="F20" i="2"/>
  <c r="G20" i="2"/>
  <c r="H20" i="2"/>
  <c r="C21" i="2"/>
  <c r="D21" i="2"/>
  <c r="E21" i="2"/>
  <c r="F21" i="2"/>
  <c r="G21" i="2"/>
  <c r="H21" i="2"/>
  <c r="B19" i="2"/>
  <c r="D17" i="2" l="1"/>
  <c r="E17" i="2"/>
  <c r="F17" i="2"/>
  <c r="G17" i="2"/>
  <c r="H17" i="2"/>
</calcChain>
</file>

<file path=xl/sharedStrings.xml><?xml version="1.0" encoding="utf-8"?>
<sst xmlns="http://schemas.openxmlformats.org/spreadsheetml/2006/main" count="251" uniqueCount="235">
  <si>
    <t>AFAQ HOLDING FOR INVESTMENT &amp; REAL ESTATE DEVELOPMENT CO. P.L.C</t>
  </si>
  <si>
    <t>AL-QUDS READY MIX</t>
  </si>
  <si>
    <t>ARABIAN STEEL PIPES MANUFACTURING</t>
  </si>
  <si>
    <t>ASSAS FOR CONCRETE PRODUCTS CO. LTD</t>
  </si>
  <si>
    <t>READY MIX CONCRTE AND CONSTRUCTION SUPPLIES</t>
  </si>
  <si>
    <t>SHEBA METAL CASTING</t>
  </si>
  <si>
    <t>THE JORDAN PIPES MANUFACTURING</t>
  </si>
  <si>
    <t>آفاق للاستثمار والتطوير العقاري القابضة</t>
  </si>
  <si>
    <t>أساس للصناعات الخرسانية</t>
  </si>
  <si>
    <t>الاردنية لصناعة الأنابيب</t>
  </si>
  <si>
    <t>الباطون الجاهز والتوريدات الانشائية</t>
  </si>
  <si>
    <t>العربية لصناعة المواسير المعدنية</t>
  </si>
  <si>
    <t>القدس للصناعات الخرسانية</t>
  </si>
  <si>
    <t>سبأ لسكب المعادن</t>
  </si>
  <si>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</si>
  <si>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</si>
  <si>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</si>
  <si>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</si>
  <si>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Intangible assets</t>
  </si>
  <si>
    <t xml:space="preserve"> Financial assets at fair value through other comprehensive income</t>
  </si>
  <si>
    <t xml:space="preserve"> Deferred tax assets</t>
  </si>
  <si>
    <t xml:space="preserve"> Trade and other non-current receivables</t>
  </si>
  <si>
    <t xml:space="preserve"> Non-current receivables due from related parties</t>
  </si>
  <si>
    <t xml:space="preserve"> Long-term property under finance lease</t>
  </si>
  <si>
    <t xml:space="preserve"> Other non-current assets</t>
  </si>
  <si>
    <t xml:space="preserve"> Total non-current assets</t>
  </si>
  <si>
    <t xml:space="preserve"> Cash and banks balances</t>
  </si>
  <si>
    <t xml:space="preserve"> Restricted bank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</si>
  <si>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</si>
  <si>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</si>
  <si>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</si>
  <si>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</si>
  <si>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Financial assets at fair value through profit or loss</t>
  </si>
  <si>
    <t xml:space="preserve"> Other current assets</t>
  </si>
  <si>
    <t xml:space="preserve"> Total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</si>
  <si>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</si>
  <si>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</si>
  <si>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</si>
  <si>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</si>
  <si>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</si>
  <si>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</si>
  <si>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Statutory reserve</t>
  </si>
  <si>
    <t xml:space="preserve"> Voluntary reserve</t>
  </si>
  <si>
    <t xml:space="preserve"> Fair value reserve</t>
  </si>
  <si>
    <t xml:space="preserve"> Other reserves</t>
  </si>
  <si>
    <t xml:space="preserve"> Total equity attributable to owners of parent</t>
  </si>
  <si>
    <t xml:space="preserve"> Total equity</t>
  </si>
  <si>
    <t xml:space="preserve"> Trade and other non-current payables</t>
  </si>
  <si>
    <t xml:space="preserve"> Non-current payables to related parties</t>
  </si>
  <si>
    <t xml:space="preserve"> Non-current borrowings</t>
  </si>
  <si>
    <t xml:space="preserve"> Long term loans payable</t>
  </si>
  <si>
    <t xml:space="preserve"> Non-current finance lease obligation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</si>
  <si>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</si>
  <si>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</si>
  <si>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</si>
  <si>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</si>
  <si>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</si>
  <si>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Short term loans payables</t>
  </si>
  <si>
    <t xml:space="preserve"> Current borrowings</t>
  </si>
  <si>
    <t xml:space="preserve"> Income tax provision</t>
  </si>
  <si>
    <t xml:space="preserve"> Current finance lease obligation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</si>
  <si>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</si>
  <si>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</si>
  <si>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</si>
  <si>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</si>
  <si>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</si>
  <si>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</si>
  <si>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Other operating income</t>
  </si>
  <si>
    <t xml:space="preserve"> Gross profit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</si>
  <si>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</si>
  <si>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</si>
  <si>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</si>
  <si>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</si>
  <si>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</si>
  <si>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</si>
  <si>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</si>
  <si>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Gains (losses) on financial assets at fair value through profit or loss</t>
  </si>
  <si>
    <t xml:space="preserve"> Dividends on financial assets at fair value through other comprehensive income</t>
  </si>
  <si>
    <t xml:space="preserve"> Gains on investments in subsidiaries, joint ventures and associates</t>
  </si>
  <si>
    <t xml:space="preserve"> Gain (loss) from disposal of investments in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</si>
  <si>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</si>
  <si>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</si>
  <si>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</si>
  <si>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</si>
  <si>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</si>
  <si>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</si>
  <si>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</si>
  <si>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</si>
  <si>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</si>
  <si>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</si>
  <si>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</si>
  <si>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</si>
  <si>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</si>
  <si>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</si>
  <si>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</si>
  <si>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الموجودات الضريبية المؤجلة</t>
  </si>
  <si>
    <t xml:space="preserve"> الذمم التجارية والذمم الأخرى المدينة غير المتداولة</t>
  </si>
  <si>
    <t xml:space="preserve"> الذمم المدينة غير المتداولة المستحقة من أطراف ذات علاقة</t>
  </si>
  <si>
    <t xml:space="preserve"> الجزء غير المتداول من العقارات المؤجرة تمويليا</t>
  </si>
  <si>
    <t xml:space="preserve"> موجودات غير متداولة أخرى</t>
  </si>
  <si>
    <t xml:space="preserve"> إجمالي الموجودات غير المتداولة</t>
  </si>
  <si>
    <t xml:space="preserve"> النقد في الصندوق ولدى البنوك</t>
  </si>
  <si>
    <t xml:space="preserve"> ارصدة بنكية محتجزة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</si>
  <si>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</si>
  <si>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</si>
  <si>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</si>
  <si>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</si>
  <si>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مالية بالقيمة العادلة من خلال قائمة الدخل</t>
  </si>
  <si>
    <t xml:space="preserve"> موجودات متداولة أخرى</t>
  </si>
  <si>
    <t xml:space="preserve"> المجموع</t>
  </si>
  <si>
    <t xml:space="preserve"> موجودات محتفظ بها للبيع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</si>
  <si>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</si>
  <si>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</si>
  <si>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</si>
  <si>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</si>
  <si>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</si>
  <si>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</si>
  <si>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</si>
  <si>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القيمة العادلة</t>
  </si>
  <si>
    <t xml:space="preserve"> احتياطيات أخرى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</si>
  <si>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</si>
  <si>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</si>
  <si>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</si>
  <si>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الذمم الدائنة غير المتداولة لأطراف ذات علاقة</t>
  </si>
  <si>
    <t xml:space="preserve"> الاقتراضات غير متداولة</t>
  </si>
  <si>
    <t xml:space="preserve"> قروض دائنة طويلة الاجل</t>
  </si>
  <si>
    <t xml:space="preserve"> مطلوبات التأجير التمويلي غير المتداولة</t>
  </si>
  <si>
    <t xml:space="preserve"> مطلوبات غير متداولة أخرى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</si>
  <si>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</si>
  <si>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</si>
  <si>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</si>
  <si>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</si>
  <si>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قروض قصيرة الأجل دائنة</t>
  </si>
  <si>
    <t xml:space="preserve"> الاقتراضات المتداولة</t>
  </si>
  <si>
    <t xml:space="preserve"> مخصص ضريبة دخل</t>
  </si>
  <si>
    <t xml:space="preserve"> مطلوبات التأجير التمويلي المتداولة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</si>
  <si>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</si>
  <si>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</si>
  <si>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</si>
  <si>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</si>
  <si>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</si>
  <si>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</si>
  <si>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ايرادات تشغيلية اخرى</t>
  </si>
  <si>
    <t xml:space="preserve"> مجمل الربح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</si>
  <si>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</si>
  <si>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</si>
  <si>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</si>
  <si>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</si>
  <si>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</si>
  <si>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</si>
  <si>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</si>
  <si>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أرباح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</si>
  <si>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</si>
  <si>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أرباح استثمارات في الشركات التابعة والحليفة والمشاريع المشتركة</t>
  </si>
  <si>
    <t xml:space="preserve"> الربح (الخسارة ) من استبعاد الاستثمارات في الشركات الحليفة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</si>
  <si>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</si>
  <si>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</si>
  <si>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</si>
  <si>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</si>
  <si>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</si>
  <si>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</si>
  <si>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</si>
  <si>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</si>
  <si>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</si>
  <si>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</si>
  <si>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</si>
  <si>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</si>
  <si>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</si>
  <si>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</si>
  <si>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</si>
  <si>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 اثر تغيرات أسعار الصرف على النقد والنقد المعادل</t>
  </si>
  <si>
    <t xml:space="preserve"> Effect of exchange rate changes on cash and cash equivalents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</si>
  <si>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</si>
  <si>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</si>
  <si>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</si>
  <si>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</si>
  <si>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</si>
  <si>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</si>
  <si>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</si>
  <si>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</si>
  <si>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</si>
  <si>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</si>
  <si>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</si>
  <si>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</si>
  <si>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</si>
  <si>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</si>
  <si>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</si>
  <si>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</si>
  <si>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</si>
  <si>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</si>
  <si>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</si>
  <si>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</si>
  <si>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</si>
  <si>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</si>
  <si>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</si>
  <si>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</si>
  <si>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</si>
  <si>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</si>
  <si>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</si>
  <si>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</si>
  <si>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</si>
  <si>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</si>
  <si>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</si>
  <si>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</si>
  <si>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</si>
  <si>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</si>
  <si>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</si>
  <si>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</si>
  <si>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</si>
  <si>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</si>
  <si>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</si>
  <si>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</si>
  <si>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</si>
  <si>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</si>
  <si>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</si>
  <si>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</si>
  <si>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</si>
  <si>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</si>
  <si>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</si>
  <si>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</si>
  <si>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</si>
  <si>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</si>
  <si>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 Profit (loss), attributable to owners</t>
  </si>
  <si>
    <t xml:space="preserve"> Profit (loss), attributable to non-controlling interests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</si>
  <si>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</si>
  <si>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</si>
  <si>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</si>
  <si>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</si>
  <si>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</si>
  <si>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</si>
  <si>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</si>
  <si>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</si>
  <si>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</si>
  <si>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Annual Financial Data for the Year 2023</t>
  </si>
  <si>
    <t>البيانات المالية السنوية لعام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</si>
</sst>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29</xdr:col>
      <xdr:colOff>200025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7980F35E-E41B-4727-BCD8-25DD13B25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272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95"/>
  <sheetViews>
    <sheetView tabSelected="1" topLeftCell="B2" workbookViewId="0">
      <selection activeCell="A90" sqref="A90"/>
    </sheetView>
  </sheetViews>
  <sheetFormatPr defaultRowHeight="12.75" x14ac:dyDescent="0.2"/>
  <cols>
    <col min="1" max="1" width="66" customWidth="1"/>
    <col min="2" max="2" width="22.85546875" customWidth="1"/>
    <col min="3" max="3" width="16.85546875" customWidth="1"/>
    <col min="4" max="4" width="15" customWidth="1"/>
    <col min="5" max="5" width="17.5703125" customWidth="1"/>
    <col min="6" max="6" width="11.85546875" customWidth="1"/>
    <col min="7" max="7" width="14.28515625" customWidth="1"/>
    <col min="8" max="8" width="13" customWidth="1"/>
    <col min="9" max="9" width="49.5703125" customWidth="1"/>
    <col min="10" max="10" width="9.140625" customWidth="1"/>
  </cols>
  <sheetData>
    <row r="7" spans="1:9" ht="15" x14ac:dyDescent="0.25">
      <c r="A7" s="9" t="s">
        <v>233</v>
      </c>
      <c r="I7" s="9" t="s">
        <v>234</v>
      </c>
    </row>
    <row r="9" spans="1:9" ht="25.5" x14ac:dyDescent="0.2">
      <c r="A9" s="5"/>
      <c r="B9" s="4" t="s">
        <v>7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8</v>
      </c>
      <c r="H9" s="4" t="s">
        <v>13</v>
      </c>
      <c r="I9" s="5"/>
    </row>
    <row r="10" spans="1:9" ht="63.75" x14ac:dyDescent="0.2">
      <c r="A10" s="6"/>
      <c r="B10" s="4" t="s">
        <v>0</v>
      </c>
      <c r="C10" s="4" t="s">
        <v>6</v>
      </c>
      <c r="D10" s="4" t="s">
        <v>4</v>
      </c>
      <c r="E10" s="4" t="s">
        <v>2</v>
      </c>
      <c r="F10" s="4" t="s">
        <v>1</v>
      </c>
      <c r="G10" s="4" t="s">
        <v>3</v>
      </c>
      <c r="H10" s="4" t="s">
        <v>5</v>
      </c>
      <c r="I10" s="6"/>
    </row>
    <row r="11" spans="1:9" x14ac:dyDescent="0.2">
      <c r="A11" s="7"/>
      <c r="B11" s="4">
        <v>131259</v>
      </c>
      <c r="C11" s="4">
        <v>141019</v>
      </c>
      <c r="D11" s="4">
        <v>141065</v>
      </c>
      <c r="E11" s="4">
        <v>141098</v>
      </c>
      <c r="F11" s="4">
        <v>141208</v>
      </c>
      <c r="G11" s="4">
        <v>141214</v>
      </c>
      <c r="H11" s="4">
        <v>141223</v>
      </c>
      <c r="I11" s="7"/>
    </row>
    <row r="13" spans="1:9" x14ac:dyDescent="0.2">
      <c r="A13" s="8" t="s">
        <v>164</v>
      </c>
      <c r="I13" s="8" t="s">
        <v>165</v>
      </c>
    </row>
    <row r="14" spans="1:9" x14ac:dyDescent="0.2">
      <c r="A14" s="3" t="s">
        <v>14</v>
      </c>
      <c r="B14" s="2">
        <v>0</v>
      </c>
      <c r="C14" s="2">
        <v>63000724</v>
      </c>
      <c r="D14" s="2">
        <v>16367960</v>
      </c>
      <c r="E14" s="2">
        <v>3092506</v>
      </c>
      <c r="F14" s="2">
        <v>4210292</v>
      </c>
      <c r="G14" s="2">
        <v>6865651</v>
      </c>
      <c r="H14" s="2">
        <v>1911305</v>
      </c>
      <c r="I14" s="1" t="s">
        <v>89</v>
      </c>
    </row>
    <row r="15" spans="1:9" x14ac:dyDescent="0.2">
      <c r="A15" s="3" t="s">
        <v>15</v>
      </c>
      <c r="B15" s="1">
        <v>0</v>
      </c>
      <c r="C15" s="2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 t="s">
        <v>90</v>
      </c>
    </row>
    <row r="16" spans="1:9" x14ac:dyDescent="0.2">
      <c r="A16" s="3" t="s">
        <v>16</v>
      </c>
      <c r="B16" s="1">
        <v>0</v>
      </c>
      <c r="C16" s="2">
        <v>0</v>
      </c>
      <c r="D16" s="2">
        <v>4267854</v>
      </c>
      <c r="E16" s="1">
        <v>0</v>
      </c>
      <c r="F16" s="2">
        <v>2439549</v>
      </c>
      <c r="G16" s="1">
        <v>0</v>
      </c>
      <c r="H16" s="2">
        <v>796335</v>
      </c>
      <c r="I16" s="1" t="s">
        <v>91</v>
      </c>
    </row>
    <row r="17" spans="1:9" x14ac:dyDescent="0.2">
      <c r="A17" s="3" t="s">
        <v>17</v>
      </c>
      <c r="B17" s="1">
        <v>0</v>
      </c>
      <c r="C17" s="1">
        <v>0</v>
      </c>
      <c r="D17" s="2">
        <v>12206263</v>
      </c>
      <c r="E17" s="2">
        <v>0</v>
      </c>
      <c r="F17" s="2">
        <v>1</v>
      </c>
      <c r="G17" s="2">
        <v>1493794</v>
      </c>
      <c r="H17" s="1">
        <v>0</v>
      </c>
      <c r="I17" s="1" t="s">
        <v>92</v>
      </c>
    </row>
    <row r="18" spans="1:9" x14ac:dyDescent="0.2">
      <c r="A18" s="3" t="s">
        <v>18</v>
      </c>
      <c r="B18" s="2">
        <v>0</v>
      </c>
      <c r="C18" s="2">
        <v>24661180</v>
      </c>
      <c r="D18" s="1">
        <v>0</v>
      </c>
      <c r="E18" s="2">
        <v>16</v>
      </c>
      <c r="F18" s="1">
        <v>0</v>
      </c>
      <c r="G18" s="1">
        <v>0</v>
      </c>
      <c r="H18" s="1">
        <v>0</v>
      </c>
      <c r="I18" s="1" t="s">
        <v>93</v>
      </c>
    </row>
    <row r="19" spans="1:9" x14ac:dyDescent="0.2">
      <c r="A19" s="3" t="s">
        <v>19</v>
      </c>
      <c r="B19" s="1">
        <v>0</v>
      </c>
      <c r="C19" s="1">
        <v>0</v>
      </c>
      <c r="D19" s="2">
        <v>6836190</v>
      </c>
      <c r="E19" s="2">
        <v>726248</v>
      </c>
      <c r="F19" s="2">
        <v>3381302</v>
      </c>
      <c r="G19" s="2">
        <v>95927</v>
      </c>
      <c r="H19" s="1">
        <v>0</v>
      </c>
      <c r="I19" s="1" t="s">
        <v>94</v>
      </c>
    </row>
    <row r="20" spans="1:9" x14ac:dyDescent="0.2">
      <c r="A20" s="3" t="s">
        <v>20</v>
      </c>
      <c r="B20" s="1">
        <v>0</v>
      </c>
      <c r="C20" s="1">
        <v>0</v>
      </c>
      <c r="D20" s="2">
        <v>0</v>
      </c>
      <c r="E20" s="2">
        <v>0</v>
      </c>
      <c r="F20" s="1">
        <v>0</v>
      </c>
      <c r="G20" s="1">
        <v>0</v>
      </c>
      <c r="H20" s="1">
        <v>0</v>
      </c>
      <c r="I20" s="1" t="s">
        <v>95</v>
      </c>
    </row>
    <row r="21" spans="1:9" x14ac:dyDescent="0.2">
      <c r="A21" s="3" t="s">
        <v>21</v>
      </c>
      <c r="B21" s="1">
        <v>0</v>
      </c>
      <c r="C21" s="1">
        <v>0</v>
      </c>
      <c r="D21" s="2">
        <v>72000</v>
      </c>
      <c r="E21" s="1">
        <v>0</v>
      </c>
      <c r="F21" s="1">
        <v>0</v>
      </c>
      <c r="G21" s="1">
        <v>0</v>
      </c>
      <c r="H21" s="1">
        <v>0</v>
      </c>
      <c r="I21" s="1" t="s">
        <v>96</v>
      </c>
    </row>
    <row r="22" spans="1:9" x14ac:dyDescent="0.2">
      <c r="A22" s="3" t="s">
        <v>22</v>
      </c>
      <c r="B22" s="1">
        <v>0</v>
      </c>
      <c r="C22" s="1">
        <v>0</v>
      </c>
      <c r="D22" s="1">
        <v>0</v>
      </c>
      <c r="E22" s="1">
        <v>0</v>
      </c>
      <c r="F22" s="2">
        <v>110593</v>
      </c>
      <c r="G22" s="1">
        <v>0</v>
      </c>
      <c r="H22" s="1">
        <v>0</v>
      </c>
      <c r="I22" s="1" t="s">
        <v>97</v>
      </c>
    </row>
    <row r="23" spans="1:9" x14ac:dyDescent="0.2">
      <c r="A23" s="3" t="s">
        <v>23</v>
      </c>
      <c r="B23" s="1">
        <v>0</v>
      </c>
      <c r="C23" s="1">
        <v>0</v>
      </c>
      <c r="D23" s="1">
        <v>0</v>
      </c>
      <c r="E23" s="1">
        <v>0</v>
      </c>
      <c r="F23" s="2">
        <v>0</v>
      </c>
      <c r="G23" s="1">
        <v>0</v>
      </c>
      <c r="H23" s="1">
        <v>0</v>
      </c>
      <c r="I23" s="1" t="s">
        <v>98</v>
      </c>
    </row>
    <row r="24" spans="1:9" x14ac:dyDescent="0.2">
      <c r="A24" s="3" t="s">
        <v>24</v>
      </c>
      <c r="B24" s="2">
        <v>0</v>
      </c>
      <c r="C24" s="2">
        <v>32192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 t="s">
        <v>99</v>
      </c>
    </row>
    <row r="25" spans="1:9" x14ac:dyDescent="0.2">
      <c r="A25" s="3" t="s">
        <v>25</v>
      </c>
      <c r="B25" s="2">
        <v>0</v>
      </c>
      <c r="C25" s="2">
        <v>87694096</v>
      </c>
      <c r="D25" s="2">
        <v>39750267</v>
      </c>
      <c r="E25" s="2">
        <v>3818770</v>
      </c>
      <c r="F25" s="2">
        <v>10141737</v>
      </c>
      <c r="G25" s="2">
        <v>8455372</v>
      </c>
      <c r="H25" s="2">
        <v>2707640</v>
      </c>
      <c r="I25" s="1" t="s">
        <v>100</v>
      </c>
    </row>
    <row r="26" spans="1:9" x14ac:dyDescent="0.2">
      <c r="A26" s="3" t="s">
        <v>26</v>
      </c>
      <c r="B26" s="2">
        <v>329</v>
      </c>
      <c r="C26" s="2">
        <v>331831</v>
      </c>
      <c r="D26" s="2">
        <v>340818</v>
      </c>
      <c r="E26" s="2">
        <v>4224277</v>
      </c>
      <c r="F26" s="2">
        <v>118018</v>
      </c>
      <c r="G26" s="2">
        <v>184244</v>
      </c>
      <c r="H26" s="2">
        <v>37711</v>
      </c>
      <c r="I26" s="1" t="s">
        <v>101</v>
      </c>
    </row>
    <row r="27" spans="1:9" x14ac:dyDescent="0.2">
      <c r="A27" s="3" t="s">
        <v>27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2">
        <v>0</v>
      </c>
      <c r="I27" s="1" t="s">
        <v>102</v>
      </c>
    </row>
    <row r="28" spans="1:9" x14ac:dyDescent="0.2">
      <c r="A28" s="3" t="s">
        <v>28</v>
      </c>
      <c r="B28" s="2">
        <v>68034</v>
      </c>
      <c r="C28" s="2">
        <v>26601339</v>
      </c>
      <c r="D28" s="2">
        <v>14630047</v>
      </c>
      <c r="E28" s="2">
        <v>1756007</v>
      </c>
      <c r="F28" s="2">
        <v>5503082</v>
      </c>
      <c r="G28" s="2">
        <v>842222</v>
      </c>
      <c r="H28" s="2">
        <v>122813</v>
      </c>
      <c r="I28" s="1" t="s">
        <v>103</v>
      </c>
    </row>
    <row r="29" spans="1:9" x14ac:dyDescent="0.2">
      <c r="A29" s="3" t="s">
        <v>29</v>
      </c>
      <c r="B29" s="2">
        <v>0</v>
      </c>
      <c r="C29" s="2">
        <v>17054710</v>
      </c>
      <c r="D29" s="2">
        <v>452807</v>
      </c>
      <c r="E29" s="1">
        <v>0</v>
      </c>
      <c r="F29" s="2">
        <v>446554</v>
      </c>
      <c r="G29" s="1">
        <v>0</v>
      </c>
      <c r="H29" s="1">
        <v>0</v>
      </c>
      <c r="I29" s="1" t="s">
        <v>104</v>
      </c>
    </row>
    <row r="30" spans="1:9" x14ac:dyDescent="0.2">
      <c r="A30" s="3" t="s">
        <v>30</v>
      </c>
      <c r="B30" s="2">
        <v>18225</v>
      </c>
      <c r="C30" s="2">
        <v>417163</v>
      </c>
      <c r="D30" s="2">
        <v>1045129</v>
      </c>
      <c r="E30" s="2">
        <v>7833734</v>
      </c>
      <c r="F30" s="2">
        <v>81961</v>
      </c>
      <c r="G30" s="2">
        <v>468439</v>
      </c>
      <c r="H30" s="2">
        <v>930905</v>
      </c>
      <c r="I30" s="1" t="s">
        <v>105</v>
      </c>
    </row>
    <row r="31" spans="1:9" x14ac:dyDescent="0.2">
      <c r="A31" s="3" t="s">
        <v>31</v>
      </c>
      <c r="B31" s="2">
        <v>0</v>
      </c>
      <c r="C31" s="2">
        <v>1296590</v>
      </c>
      <c r="D31" s="2">
        <v>214815</v>
      </c>
      <c r="E31" s="1">
        <v>0</v>
      </c>
      <c r="F31" s="2">
        <v>141020</v>
      </c>
      <c r="G31" s="2">
        <v>289933</v>
      </c>
      <c r="H31" s="2">
        <v>514809</v>
      </c>
      <c r="I31" s="1" t="s">
        <v>106</v>
      </c>
    </row>
    <row r="32" spans="1:9" x14ac:dyDescent="0.2">
      <c r="A32" s="3" t="s">
        <v>32</v>
      </c>
      <c r="B32" s="1">
        <v>0</v>
      </c>
      <c r="C32" s="1">
        <v>0</v>
      </c>
      <c r="D32" s="2">
        <v>277513</v>
      </c>
      <c r="E32" s="1">
        <v>0</v>
      </c>
      <c r="F32" s="1">
        <v>0</v>
      </c>
      <c r="G32" s="1">
        <v>0</v>
      </c>
      <c r="H32" s="1">
        <v>0</v>
      </c>
      <c r="I32" s="1" t="s">
        <v>107</v>
      </c>
    </row>
    <row r="33" spans="1:9" x14ac:dyDescent="0.2">
      <c r="A33" s="3" t="s">
        <v>33</v>
      </c>
      <c r="B33" s="2">
        <v>0</v>
      </c>
      <c r="C33" s="2">
        <v>3422071</v>
      </c>
      <c r="D33" s="1">
        <v>0</v>
      </c>
      <c r="E33" s="2">
        <v>244376</v>
      </c>
      <c r="F33" s="2">
        <v>71905</v>
      </c>
      <c r="G33" s="2">
        <v>213024</v>
      </c>
      <c r="H33" s="2">
        <v>98789</v>
      </c>
      <c r="I33" s="1" t="s">
        <v>108</v>
      </c>
    </row>
    <row r="34" spans="1:9" x14ac:dyDescent="0.2">
      <c r="A34" s="3" t="s">
        <v>34</v>
      </c>
      <c r="B34" s="2">
        <v>86588</v>
      </c>
      <c r="C34" s="2">
        <v>49123704</v>
      </c>
      <c r="D34" s="2">
        <v>16961129</v>
      </c>
      <c r="E34" s="2">
        <v>14058394</v>
      </c>
      <c r="F34" s="2">
        <v>6362540</v>
      </c>
      <c r="G34" s="2">
        <v>1997862</v>
      </c>
      <c r="H34" s="2">
        <v>1705027</v>
      </c>
      <c r="I34" s="1" t="s">
        <v>109</v>
      </c>
    </row>
    <row r="35" spans="1:9" x14ac:dyDescent="0.2">
      <c r="A35" s="3" t="s">
        <v>35</v>
      </c>
      <c r="B35" s="2">
        <v>315668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1" t="s">
        <v>110</v>
      </c>
    </row>
    <row r="36" spans="1:9" x14ac:dyDescent="0.2">
      <c r="A36" s="3" t="s">
        <v>36</v>
      </c>
      <c r="B36" s="2">
        <v>402256</v>
      </c>
      <c r="C36" s="2">
        <v>49123704</v>
      </c>
      <c r="D36" s="2">
        <v>16961129</v>
      </c>
      <c r="E36" s="2">
        <v>14058394</v>
      </c>
      <c r="F36" s="2">
        <v>6362540</v>
      </c>
      <c r="G36" s="2">
        <v>1997862</v>
      </c>
      <c r="H36" s="2">
        <v>1705027</v>
      </c>
      <c r="I36" s="1" t="s">
        <v>111</v>
      </c>
    </row>
    <row r="37" spans="1:9" x14ac:dyDescent="0.2">
      <c r="A37" s="3" t="s">
        <v>37</v>
      </c>
      <c r="B37" s="2">
        <v>402256</v>
      </c>
      <c r="C37" s="2">
        <v>136817800</v>
      </c>
      <c r="D37" s="2">
        <v>56711396</v>
      </c>
      <c r="E37" s="2">
        <v>17877164</v>
      </c>
      <c r="F37" s="2">
        <v>16504277</v>
      </c>
      <c r="G37" s="2">
        <v>10453234</v>
      </c>
      <c r="H37" s="2">
        <v>4412667</v>
      </c>
      <c r="I37" s="1" t="s">
        <v>112</v>
      </c>
    </row>
    <row r="38" spans="1:9" x14ac:dyDescent="0.2">
      <c r="A38" s="3" t="s">
        <v>38</v>
      </c>
      <c r="B38" s="2">
        <v>625000</v>
      </c>
      <c r="C38" s="2">
        <v>80000000</v>
      </c>
      <c r="D38" s="2">
        <v>25000000</v>
      </c>
      <c r="E38" s="2">
        <v>9000000</v>
      </c>
      <c r="F38" s="2">
        <v>7460026</v>
      </c>
      <c r="G38" s="2">
        <v>7120000</v>
      </c>
      <c r="H38" s="2">
        <v>3575000</v>
      </c>
      <c r="I38" s="1" t="s">
        <v>113</v>
      </c>
    </row>
    <row r="39" spans="1:9" x14ac:dyDescent="0.2">
      <c r="A39" s="3" t="s">
        <v>39</v>
      </c>
      <c r="B39" s="2">
        <v>-312454</v>
      </c>
      <c r="C39" s="2">
        <v>-37815021</v>
      </c>
      <c r="D39" s="2">
        <v>-1811723</v>
      </c>
      <c r="E39" s="2">
        <v>1719505</v>
      </c>
      <c r="F39" s="2">
        <v>1200029</v>
      </c>
      <c r="G39" s="2">
        <v>478244</v>
      </c>
      <c r="H39" s="2">
        <v>-2608991</v>
      </c>
      <c r="I39" s="1" t="s">
        <v>114</v>
      </c>
    </row>
    <row r="40" spans="1:9" x14ac:dyDescent="0.2">
      <c r="A40" s="3" t="s">
        <v>40</v>
      </c>
      <c r="B40" s="1">
        <v>0</v>
      </c>
      <c r="C40" s="1">
        <v>0</v>
      </c>
      <c r="D40" s="2">
        <v>1600000</v>
      </c>
      <c r="E40" s="1">
        <v>0</v>
      </c>
      <c r="F40" s="1">
        <v>0</v>
      </c>
      <c r="G40" s="1">
        <v>0</v>
      </c>
      <c r="H40" s="1">
        <v>0</v>
      </c>
      <c r="I40" s="1" t="s">
        <v>115</v>
      </c>
    </row>
    <row r="41" spans="1:9" x14ac:dyDescent="0.2">
      <c r="A41" s="3" t="s">
        <v>41</v>
      </c>
      <c r="B41" s="2">
        <v>1017</v>
      </c>
      <c r="C41" s="2">
        <v>7402418</v>
      </c>
      <c r="D41" s="2">
        <v>3540016</v>
      </c>
      <c r="E41" s="2">
        <v>2250000</v>
      </c>
      <c r="F41" s="2">
        <v>375714</v>
      </c>
      <c r="G41" s="2">
        <v>265936</v>
      </c>
      <c r="H41" s="2">
        <v>258592</v>
      </c>
      <c r="I41" s="1" t="s">
        <v>116</v>
      </c>
    </row>
    <row r="42" spans="1:9" x14ac:dyDescent="0.2">
      <c r="A42" s="3" t="s">
        <v>42</v>
      </c>
      <c r="B42" s="1">
        <v>0</v>
      </c>
      <c r="C42" s="1">
        <v>0</v>
      </c>
      <c r="D42" s="2">
        <v>3168871</v>
      </c>
      <c r="E42" s="2">
        <v>1061503</v>
      </c>
      <c r="F42" s="1">
        <v>0</v>
      </c>
      <c r="G42" s="2">
        <v>75201</v>
      </c>
      <c r="H42" s="1">
        <v>0</v>
      </c>
      <c r="I42" s="1" t="s">
        <v>117</v>
      </c>
    </row>
    <row r="43" spans="1:9" x14ac:dyDescent="0.2">
      <c r="A43" s="3" t="s">
        <v>43</v>
      </c>
      <c r="B43" s="1">
        <v>0</v>
      </c>
      <c r="C43" s="1">
        <v>0</v>
      </c>
      <c r="D43" s="1">
        <v>0</v>
      </c>
      <c r="E43" s="2">
        <v>235991</v>
      </c>
      <c r="F43" s="1">
        <v>0</v>
      </c>
      <c r="G43" s="2">
        <v>-260127</v>
      </c>
      <c r="H43" s="1">
        <v>0</v>
      </c>
      <c r="I43" s="1" t="s">
        <v>118</v>
      </c>
    </row>
    <row r="44" spans="1:9" x14ac:dyDescent="0.2">
      <c r="A44" s="3" t="s">
        <v>44</v>
      </c>
      <c r="B44" s="1">
        <v>0</v>
      </c>
      <c r="C44" s="1">
        <v>0</v>
      </c>
      <c r="D44" s="2">
        <v>-200980</v>
      </c>
      <c r="E44" s="1">
        <v>0</v>
      </c>
      <c r="F44" s="2">
        <v>-95059</v>
      </c>
      <c r="G44" s="1">
        <v>0</v>
      </c>
      <c r="H44" s="1">
        <v>0</v>
      </c>
      <c r="I44" s="1" t="s">
        <v>119</v>
      </c>
    </row>
    <row r="45" spans="1:9" x14ac:dyDescent="0.2">
      <c r="A45" s="3" t="s">
        <v>45</v>
      </c>
      <c r="B45" s="2">
        <v>313563</v>
      </c>
      <c r="C45" s="2">
        <v>49587397</v>
      </c>
      <c r="D45" s="2">
        <v>31296184</v>
      </c>
      <c r="E45" s="1">
        <v>14266999</v>
      </c>
      <c r="F45" s="2">
        <v>8940710</v>
      </c>
      <c r="G45" s="2">
        <v>7679254</v>
      </c>
      <c r="H45" s="2">
        <v>1224601</v>
      </c>
      <c r="I45" s="1" t="s">
        <v>120</v>
      </c>
    </row>
    <row r="46" spans="1:9" x14ac:dyDescent="0.2">
      <c r="A46" s="3" t="s">
        <v>46</v>
      </c>
      <c r="B46" s="2">
        <v>313563</v>
      </c>
      <c r="C46" s="2">
        <v>49587397</v>
      </c>
      <c r="D46" s="2">
        <v>31296184</v>
      </c>
      <c r="E46" s="2">
        <v>14266999</v>
      </c>
      <c r="F46" s="2">
        <v>8940710</v>
      </c>
      <c r="G46" s="2">
        <v>7679254</v>
      </c>
      <c r="H46" s="2">
        <v>1224601</v>
      </c>
      <c r="I46" s="1" t="s">
        <v>121</v>
      </c>
    </row>
    <row r="47" spans="1:9" x14ac:dyDescent="0.2">
      <c r="A47" s="3" t="s">
        <v>47</v>
      </c>
      <c r="B47" s="2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 t="s">
        <v>122</v>
      </c>
    </row>
    <row r="48" spans="1:9" x14ac:dyDescent="0.2">
      <c r="A48" s="3" t="s">
        <v>48</v>
      </c>
      <c r="B48" s="2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 t="s">
        <v>123</v>
      </c>
    </row>
    <row r="49" spans="1:9" x14ac:dyDescent="0.2">
      <c r="A49" s="3" t="s">
        <v>49</v>
      </c>
      <c r="B49" s="1">
        <v>0</v>
      </c>
      <c r="C49" s="2">
        <v>13720456</v>
      </c>
      <c r="D49" s="1">
        <v>0</v>
      </c>
      <c r="E49" s="1">
        <v>0</v>
      </c>
      <c r="F49" s="1">
        <v>0</v>
      </c>
      <c r="G49" s="2">
        <v>0</v>
      </c>
      <c r="H49" s="1">
        <v>0</v>
      </c>
      <c r="I49" s="1" t="s">
        <v>124</v>
      </c>
    </row>
    <row r="50" spans="1:9" x14ac:dyDescent="0.2">
      <c r="A50" s="3" t="s">
        <v>50</v>
      </c>
      <c r="B50" s="2">
        <v>0</v>
      </c>
      <c r="C50" s="1">
        <v>0</v>
      </c>
      <c r="D50" s="2">
        <v>1941634</v>
      </c>
      <c r="E50" s="1">
        <v>0</v>
      </c>
      <c r="F50" s="2">
        <v>223467</v>
      </c>
      <c r="G50" s="1">
        <v>0</v>
      </c>
      <c r="H50" s="1">
        <v>0</v>
      </c>
      <c r="I50" s="1" t="s">
        <v>125</v>
      </c>
    </row>
    <row r="51" spans="1:9" x14ac:dyDescent="0.2">
      <c r="A51" s="3" t="s">
        <v>51</v>
      </c>
      <c r="B51" s="2">
        <v>0</v>
      </c>
      <c r="C51" s="2">
        <v>3333660</v>
      </c>
      <c r="D51" s="2">
        <v>0</v>
      </c>
      <c r="E51" s="1">
        <v>0</v>
      </c>
      <c r="F51" s="2">
        <v>0</v>
      </c>
      <c r="G51" s="1">
        <v>0</v>
      </c>
      <c r="H51" s="1">
        <v>0</v>
      </c>
      <c r="I51" s="1" t="s">
        <v>126</v>
      </c>
    </row>
    <row r="52" spans="1:9" x14ac:dyDescent="0.2">
      <c r="A52" s="3" t="s">
        <v>52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2">
        <v>547576</v>
      </c>
      <c r="H52" s="1">
        <v>0</v>
      </c>
      <c r="I52" s="1" t="s">
        <v>127</v>
      </c>
    </row>
    <row r="53" spans="1:9" x14ac:dyDescent="0.2">
      <c r="A53" s="3" t="s">
        <v>53</v>
      </c>
      <c r="B53" s="2">
        <v>0</v>
      </c>
      <c r="C53" s="2">
        <v>17054116</v>
      </c>
      <c r="D53" s="2">
        <v>1941634</v>
      </c>
      <c r="E53" s="1">
        <v>0</v>
      </c>
      <c r="F53" s="2">
        <v>223467</v>
      </c>
      <c r="G53" s="2">
        <v>547576</v>
      </c>
      <c r="H53" s="1">
        <v>0</v>
      </c>
      <c r="I53" s="1" t="s">
        <v>128</v>
      </c>
    </row>
    <row r="54" spans="1:9" x14ac:dyDescent="0.2">
      <c r="A54" s="3" t="s">
        <v>54</v>
      </c>
      <c r="B54" s="2">
        <v>88693</v>
      </c>
      <c r="C54" s="2">
        <v>16267758</v>
      </c>
      <c r="D54" s="2">
        <v>16710634</v>
      </c>
      <c r="E54" s="2">
        <v>245626</v>
      </c>
      <c r="F54" s="2">
        <v>3145003</v>
      </c>
      <c r="G54" s="2">
        <v>1560999</v>
      </c>
      <c r="H54" s="2">
        <v>177010</v>
      </c>
      <c r="I54" s="1" t="s">
        <v>129</v>
      </c>
    </row>
    <row r="55" spans="1:9" x14ac:dyDescent="0.2">
      <c r="A55" s="3" t="s">
        <v>55</v>
      </c>
      <c r="B55" s="2">
        <v>0</v>
      </c>
      <c r="C55" s="2">
        <v>27689340</v>
      </c>
      <c r="D55" s="2">
        <v>4071214</v>
      </c>
      <c r="E55" s="1">
        <v>0</v>
      </c>
      <c r="F55" s="2">
        <v>1038844</v>
      </c>
      <c r="G55" s="2">
        <v>641965</v>
      </c>
      <c r="H55" s="1">
        <v>0</v>
      </c>
      <c r="I55" s="1" t="s">
        <v>130</v>
      </c>
    </row>
    <row r="56" spans="1:9" x14ac:dyDescent="0.2">
      <c r="A56" s="3" t="s">
        <v>56</v>
      </c>
      <c r="B56" s="1">
        <v>0</v>
      </c>
      <c r="C56" s="1">
        <v>0</v>
      </c>
      <c r="D56" s="2">
        <v>465724</v>
      </c>
      <c r="E56" s="2">
        <v>135927</v>
      </c>
      <c r="F56" s="1">
        <v>0</v>
      </c>
      <c r="G56" s="1">
        <v>0</v>
      </c>
      <c r="H56" s="1">
        <v>0</v>
      </c>
      <c r="I56" s="1" t="s">
        <v>131</v>
      </c>
    </row>
    <row r="57" spans="1:9" x14ac:dyDescent="0.2">
      <c r="A57" s="3" t="s">
        <v>57</v>
      </c>
      <c r="B57" s="2">
        <v>0</v>
      </c>
      <c r="C57" s="2">
        <v>0</v>
      </c>
      <c r="D57" s="2">
        <v>1112069</v>
      </c>
      <c r="E57" s="1">
        <v>0</v>
      </c>
      <c r="F57" s="2">
        <v>420768</v>
      </c>
      <c r="G57" s="1">
        <v>0</v>
      </c>
      <c r="H57" s="2">
        <v>308400</v>
      </c>
      <c r="I57" s="1" t="s">
        <v>132</v>
      </c>
    </row>
    <row r="58" spans="1:9" x14ac:dyDescent="0.2">
      <c r="A58" s="3" t="s">
        <v>58</v>
      </c>
      <c r="B58" s="2">
        <v>0</v>
      </c>
      <c r="C58" s="2">
        <v>20377492</v>
      </c>
      <c r="D58" s="2">
        <v>885972</v>
      </c>
      <c r="E58" s="2">
        <v>2582927</v>
      </c>
      <c r="F58" s="2">
        <v>2308021</v>
      </c>
      <c r="G58" s="2">
        <v>0</v>
      </c>
      <c r="H58" s="2">
        <v>2522534</v>
      </c>
      <c r="I58" s="1" t="s">
        <v>133</v>
      </c>
    </row>
    <row r="59" spans="1:9" x14ac:dyDescent="0.2">
      <c r="A59" s="3" t="s">
        <v>59</v>
      </c>
      <c r="B59" s="1">
        <v>0</v>
      </c>
      <c r="C59" s="1">
        <v>0</v>
      </c>
      <c r="D59" s="2">
        <v>227965</v>
      </c>
      <c r="E59" s="1">
        <v>0</v>
      </c>
      <c r="F59" s="1">
        <v>0</v>
      </c>
      <c r="G59" s="2">
        <v>23440</v>
      </c>
      <c r="H59" s="1">
        <v>0</v>
      </c>
      <c r="I59" s="1" t="s">
        <v>134</v>
      </c>
    </row>
    <row r="60" spans="1:9" x14ac:dyDescent="0.2">
      <c r="A60" s="3" t="s">
        <v>60</v>
      </c>
      <c r="B60" s="1">
        <v>0</v>
      </c>
      <c r="C60" s="2">
        <v>3290612</v>
      </c>
      <c r="D60" s="2">
        <v>0</v>
      </c>
      <c r="E60" s="1">
        <v>0</v>
      </c>
      <c r="F60" s="1">
        <v>0</v>
      </c>
      <c r="G60" s="2">
        <v>0</v>
      </c>
      <c r="H60" s="1">
        <v>0</v>
      </c>
      <c r="I60" s="1" t="s">
        <v>135</v>
      </c>
    </row>
    <row r="61" spans="1:9" x14ac:dyDescent="0.2">
      <c r="A61" s="3" t="s">
        <v>61</v>
      </c>
      <c r="B61" s="1">
        <v>0</v>
      </c>
      <c r="C61" s="2">
        <v>2551085</v>
      </c>
      <c r="D61" s="1">
        <v>0</v>
      </c>
      <c r="E61" s="2">
        <v>645685</v>
      </c>
      <c r="F61" s="2">
        <v>427464</v>
      </c>
      <c r="G61" s="1">
        <v>0</v>
      </c>
      <c r="H61" s="2">
        <v>180122</v>
      </c>
      <c r="I61" s="1" t="s">
        <v>136</v>
      </c>
    </row>
    <row r="62" spans="1:9" x14ac:dyDescent="0.2">
      <c r="A62" s="3" t="s">
        <v>62</v>
      </c>
      <c r="B62" s="2">
        <v>88693</v>
      </c>
      <c r="C62" s="2">
        <v>70176287</v>
      </c>
      <c r="D62" s="2">
        <v>23473578</v>
      </c>
      <c r="E62" s="2">
        <v>3610165</v>
      </c>
      <c r="F62" s="2">
        <v>7340100</v>
      </c>
      <c r="G62" s="2">
        <v>2226404</v>
      </c>
      <c r="H62" s="2">
        <v>3188066</v>
      </c>
      <c r="I62" s="1" t="s">
        <v>137</v>
      </c>
    </row>
    <row r="63" spans="1:9" x14ac:dyDescent="0.2">
      <c r="A63" s="3" t="s">
        <v>63</v>
      </c>
      <c r="B63" s="2">
        <v>88693</v>
      </c>
      <c r="C63" s="2">
        <v>87230403</v>
      </c>
      <c r="D63" s="2">
        <v>25415212</v>
      </c>
      <c r="E63" s="2">
        <v>3610165</v>
      </c>
      <c r="F63" s="2">
        <v>7563567</v>
      </c>
      <c r="G63" s="2">
        <v>2773980</v>
      </c>
      <c r="H63" s="2">
        <v>3188066</v>
      </c>
      <c r="I63" s="1" t="s">
        <v>138</v>
      </c>
    </row>
    <row r="64" spans="1:9" x14ac:dyDescent="0.2">
      <c r="A64" s="3" t="s">
        <v>64</v>
      </c>
      <c r="B64" s="2">
        <v>402256</v>
      </c>
      <c r="C64" s="2">
        <v>136817800</v>
      </c>
      <c r="D64" s="2">
        <v>56711396</v>
      </c>
      <c r="E64" s="2">
        <v>17877164</v>
      </c>
      <c r="F64" s="2">
        <v>16504277</v>
      </c>
      <c r="G64" s="2">
        <v>10453234</v>
      </c>
      <c r="H64" s="2">
        <v>4412667</v>
      </c>
      <c r="I64" s="1" t="s">
        <v>139</v>
      </c>
    </row>
    <row r="66" spans="1:9" x14ac:dyDescent="0.2">
      <c r="A66" s="8" t="s">
        <v>166</v>
      </c>
      <c r="I66" t="s">
        <v>167</v>
      </c>
    </row>
    <row r="67" spans="1:9" x14ac:dyDescent="0.2">
      <c r="A67" s="3" t="s">
        <v>65</v>
      </c>
      <c r="B67" s="2">
        <v>7037</v>
      </c>
      <c r="C67" s="2">
        <v>58236217</v>
      </c>
      <c r="D67" s="2">
        <v>49784907</v>
      </c>
      <c r="E67" s="2">
        <v>13159670</v>
      </c>
      <c r="F67" s="2">
        <v>12726385</v>
      </c>
      <c r="G67" s="2">
        <v>7211191</v>
      </c>
      <c r="H67" s="2">
        <v>850097</v>
      </c>
      <c r="I67" s="1" t="s">
        <v>140</v>
      </c>
    </row>
    <row r="68" spans="1:9" x14ac:dyDescent="0.2">
      <c r="A68" s="3" t="s">
        <v>66</v>
      </c>
      <c r="B68" s="2">
        <v>1850</v>
      </c>
      <c r="C68" s="2">
        <v>54400711</v>
      </c>
      <c r="D68" s="2">
        <v>42444421</v>
      </c>
      <c r="E68" s="2">
        <v>10721607</v>
      </c>
      <c r="F68" s="2">
        <v>10500471</v>
      </c>
      <c r="G68" s="2">
        <v>4611543</v>
      </c>
      <c r="H68" s="2">
        <v>999772</v>
      </c>
      <c r="I68" s="1" t="s">
        <v>141</v>
      </c>
    </row>
    <row r="69" spans="1:9" x14ac:dyDescent="0.2">
      <c r="A69" s="3" t="s">
        <v>67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2">
        <v>-1732820</v>
      </c>
      <c r="H69" s="1">
        <v>0</v>
      </c>
      <c r="I69" s="1" t="s">
        <v>142</v>
      </c>
    </row>
    <row r="70" spans="1:9" x14ac:dyDescent="0.2">
      <c r="A70" s="3" t="s">
        <v>68</v>
      </c>
      <c r="B70" s="2">
        <v>5187</v>
      </c>
      <c r="C70" s="2">
        <v>3835506</v>
      </c>
      <c r="D70" s="2">
        <v>7340486</v>
      </c>
      <c r="E70" s="2">
        <v>2438063</v>
      </c>
      <c r="F70" s="2">
        <v>2225914</v>
      </c>
      <c r="G70" s="2">
        <v>866828</v>
      </c>
      <c r="H70" s="2">
        <v>-149675</v>
      </c>
      <c r="I70" s="1" t="s">
        <v>143</v>
      </c>
    </row>
    <row r="71" spans="1:9" x14ac:dyDescent="0.2">
      <c r="A71" s="3" t="s">
        <v>69</v>
      </c>
      <c r="B71" s="2">
        <v>0</v>
      </c>
      <c r="C71" s="2">
        <v>69105</v>
      </c>
      <c r="D71" s="2">
        <v>582971</v>
      </c>
      <c r="E71" s="2">
        <v>283484</v>
      </c>
      <c r="F71" s="2">
        <v>85798</v>
      </c>
      <c r="G71" s="2">
        <v>177681</v>
      </c>
      <c r="H71" s="2">
        <v>58305</v>
      </c>
      <c r="I71" s="1" t="s">
        <v>144</v>
      </c>
    </row>
    <row r="72" spans="1:9" x14ac:dyDescent="0.2">
      <c r="A72" s="3" t="s">
        <v>70</v>
      </c>
      <c r="B72" s="2">
        <v>9569</v>
      </c>
      <c r="C72" s="2">
        <v>2078559</v>
      </c>
      <c r="D72" s="2">
        <v>3181830</v>
      </c>
      <c r="E72" s="2">
        <v>504874</v>
      </c>
      <c r="F72" s="2">
        <v>492882</v>
      </c>
      <c r="G72" s="2">
        <v>497784</v>
      </c>
      <c r="H72" s="2">
        <v>388106</v>
      </c>
      <c r="I72" s="1" t="s">
        <v>145</v>
      </c>
    </row>
    <row r="73" spans="1:9" x14ac:dyDescent="0.2">
      <c r="A73" s="3" t="s">
        <v>71</v>
      </c>
      <c r="B73" s="1">
        <v>0</v>
      </c>
      <c r="C73" s="2">
        <v>300026</v>
      </c>
      <c r="D73" s="1">
        <v>0</v>
      </c>
      <c r="E73" s="2">
        <v>190276</v>
      </c>
      <c r="F73" s="2">
        <v>67289</v>
      </c>
      <c r="G73" s="2">
        <v>130734</v>
      </c>
      <c r="H73" s="2">
        <v>9880</v>
      </c>
      <c r="I73" s="1" t="s">
        <v>146</v>
      </c>
    </row>
    <row r="74" spans="1:9" x14ac:dyDescent="0.2">
      <c r="A74" s="3" t="s">
        <v>72</v>
      </c>
      <c r="B74" s="2">
        <v>0</v>
      </c>
      <c r="C74" s="2">
        <v>0</v>
      </c>
      <c r="D74" s="1">
        <v>0</v>
      </c>
      <c r="E74" s="2">
        <v>572391</v>
      </c>
      <c r="F74" s="2">
        <v>210000</v>
      </c>
      <c r="G74" s="2">
        <v>172560</v>
      </c>
      <c r="H74" s="1">
        <v>0</v>
      </c>
      <c r="I74" s="1" t="s">
        <v>147</v>
      </c>
    </row>
    <row r="75" spans="1:9" x14ac:dyDescent="0.2">
      <c r="A75" s="3" t="s">
        <v>73</v>
      </c>
      <c r="B75" s="2">
        <v>-4382</v>
      </c>
      <c r="C75" s="2">
        <v>1526026</v>
      </c>
      <c r="D75" s="2">
        <v>4741627</v>
      </c>
      <c r="E75" s="2">
        <v>1454006</v>
      </c>
      <c r="F75" s="2">
        <v>1541541</v>
      </c>
      <c r="G75" s="2">
        <v>243431</v>
      </c>
      <c r="H75" s="2">
        <v>-489356</v>
      </c>
      <c r="I75" s="1" t="s">
        <v>148</v>
      </c>
    </row>
    <row r="76" spans="1:9" x14ac:dyDescent="0.2">
      <c r="A76" s="3" t="s">
        <v>74</v>
      </c>
      <c r="B76" s="2">
        <v>236</v>
      </c>
      <c r="C76" s="2">
        <v>4003604</v>
      </c>
      <c r="D76" s="2">
        <v>676739</v>
      </c>
      <c r="E76" s="2">
        <v>125354</v>
      </c>
      <c r="F76" s="2">
        <v>341181</v>
      </c>
      <c r="G76" s="2">
        <v>0</v>
      </c>
      <c r="H76" s="2">
        <v>0</v>
      </c>
      <c r="I76" s="1" t="s">
        <v>149</v>
      </c>
    </row>
    <row r="77" spans="1:9" x14ac:dyDescent="0.2">
      <c r="A77" s="3" t="s">
        <v>75</v>
      </c>
      <c r="B77" s="2">
        <v>-236</v>
      </c>
      <c r="C77" s="2">
        <v>-4003604</v>
      </c>
      <c r="D77" s="2">
        <v>-676739</v>
      </c>
      <c r="E77" s="2">
        <v>-125354</v>
      </c>
      <c r="F77" s="2">
        <v>-341181</v>
      </c>
      <c r="G77" s="2">
        <v>0</v>
      </c>
      <c r="H77" s="2">
        <v>0</v>
      </c>
      <c r="I77" s="1" t="s">
        <v>150</v>
      </c>
    </row>
    <row r="78" spans="1:9" x14ac:dyDescent="0.2">
      <c r="A78" s="3" t="s">
        <v>76</v>
      </c>
      <c r="B78" s="1">
        <v>0</v>
      </c>
      <c r="C78" s="2">
        <v>0</v>
      </c>
      <c r="D78" s="1">
        <v>0</v>
      </c>
      <c r="E78" s="1">
        <v>0</v>
      </c>
      <c r="F78" s="1">
        <v>0</v>
      </c>
      <c r="G78" s="1">
        <v>0</v>
      </c>
      <c r="H78" s="2">
        <v>-490990</v>
      </c>
      <c r="I78" s="1" t="s">
        <v>151</v>
      </c>
    </row>
    <row r="79" spans="1:9" x14ac:dyDescent="0.2">
      <c r="A79" s="3" t="s">
        <v>77</v>
      </c>
      <c r="B79" s="1">
        <v>0</v>
      </c>
      <c r="C79" s="1">
        <v>0</v>
      </c>
      <c r="D79" s="1">
        <v>0</v>
      </c>
      <c r="E79" s="2">
        <v>42633</v>
      </c>
      <c r="F79" s="1">
        <v>0</v>
      </c>
      <c r="G79" s="1">
        <v>0</v>
      </c>
      <c r="H79" s="1">
        <v>0</v>
      </c>
      <c r="I79" s="1" t="s">
        <v>152</v>
      </c>
    </row>
    <row r="80" spans="1:9" x14ac:dyDescent="0.2">
      <c r="A80" s="3" t="s">
        <v>78</v>
      </c>
      <c r="B80" s="1">
        <v>0</v>
      </c>
      <c r="C80" s="1">
        <v>0</v>
      </c>
      <c r="D80" s="2">
        <v>1072883</v>
      </c>
      <c r="E80" s="1">
        <v>0</v>
      </c>
      <c r="F80" s="2">
        <v>-5032</v>
      </c>
      <c r="G80" s="2">
        <v>138772</v>
      </c>
      <c r="H80" s="1">
        <v>0</v>
      </c>
      <c r="I80" s="1" t="s">
        <v>153</v>
      </c>
    </row>
    <row r="81" spans="1:9" x14ac:dyDescent="0.2">
      <c r="A81" s="3" t="s">
        <v>79</v>
      </c>
      <c r="B81" s="1">
        <v>0</v>
      </c>
      <c r="C81" s="1">
        <v>0</v>
      </c>
      <c r="D81" s="2">
        <v>-66922</v>
      </c>
      <c r="E81" s="1">
        <v>0</v>
      </c>
      <c r="F81" s="1">
        <v>0</v>
      </c>
      <c r="G81" s="1">
        <v>0</v>
      </c>
      <c r="H81" s="1">
        <v>0</v>
      </c>
      <c r="I81" s="1" t="s">
        <v>154</v>
      </c>
    </row>
    <row r="82" spans="1:9" x14ac:dyDescent="0.2">
      <c r="A82" s="3" t="s">
        <v>80</v>
      </c>
      <c r="B82" s="2">
        <v>-4618</v>
      </c>
      <c r="C82" s="2">
        <v>-2477578</v>
      </c>
      <c r="D82" s="2">
        <v>5070849</v>
      </c>
      <c r="E82" s="2">
        <v>1371285</v>
      </c>
      <c r="F82" s="2">
        <v>1195328</v>
      </c>
      <c r="G82" s="2">
        <v>382203</v>
      </c>
      <c r="H82" s="2">
        <v>-980346</v>
      </c>
      <c r="I82" s="1" t="s">
        <v>155</v>
      </c>
    </row>
    <row r="83" spans="1:9" x14ac:dyDescent="0.2">
      <c r="A83" s="3" t="s">
        <v>81</v>
      </c>
      <c r="B83" s="1">
        <v>0</v>
      </c>
      <c r="C83" s="1">
        <v>0</v>
      </c>
      <c r="D83" s="2">
        <v>791830</v>
      </c>
      <c r="E83" s="2">
        <v>120432</v>
      </c>
      <c r="F83" s="2">
        <v>26232</v>
      </c>
      <c r="G83" s="2">
        <v>21847</v>
      </c>
      <c r="H83" s="1">
        <v>0</v>
      </c>
      <c r="I83" s="1" t="s">
        <v>156</v>
      </c>
    </row>
    <row r="84" spans="1:9" x14ac:dyDescent="0.2">
      <c r="A84" s="3" t="s">
        <v>82</v>
      </c>
      <c r="B84" s="2">
        <v>-4618</v>
      </c>
      <c r="C84" s="2">
        <v>-2477578</v>
      </c>
      <c r="D84" s="2">
        <v>4279019</v>
      </c>
      <c r="E84" s="2">
        <v>1250853</v>
      </c>
      <c r="F84" s="2">
        <v>1169096</v>
      </c>
      <c r="G84" s="2">
        <v>360356</v>
      </c>
      <c r="H84" s="2">
        <v>-980346</v>
      </c>
      <c r="I84" s="1" t="s">
        <v>157</v>
      </c>
    </row>
    <row r="85" spans="1:9" x14ac:dyDescent="0.2">
      <c r="A85" s="3" t="s">
        <v>83</v>
      </c>
      <c r="B85" s="2">
        <v>-4618</v>
      </c>
      <c r="C85" s="2">
        <v>-2477578</v>
      </c>
      <c r="D85" s="2">
        <v>4279019</v>
      </c>
      <c r="E85" s="2">
        <v>1250853</v>
      </c>
      <c r="F85" s="2">
        <v>1169096</v>
      </c>
      <c r="G85" s="2">
        <v>360356</v>
      </c>
      <c r="H85" s="2">
        <v>-980346</v>
      </c>
      <c r="I85" s="1" t="s">
        <v>158</v>
      </c>
    </row>
    <row r="86" spans="1:9" x14ac:dyDescent="0.2">
      <c r="A86" s="3" t="s">
        <v>222</v>
      </c>
      <c r="B86" s="2">
        <v>-4618</v>
      </c>
      <c r="C86" s="2">
        <v>-2477578</v>
      </c>
      <c r="D86" s="2">
        <v>4279019</v>
      </c>
      <c r="E86" s="2">
        <v>1250853</v>
      </c>
      <c r="F86" s="2">
        <v>1169096</v>
      </c>
      <c r="G86" s="2">
        <v>360356</v>
      </c>
      <c r="H86" s="2">
        <v>-980346</v>
      </c>
      <c r="I86" s="1" t="s">
        <v>224</v>
      </c>
    </row>
    <row r="87" spans="1:9" x14ac:dyDescent="0.2">
      <c r="A87" s="3" t="s">
        <v>223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 t="s">
        <v>225</v>
      </c>
    </row>
    <row r="89" spans="1:9" x14ac:dyDescent="0.2">
      <c r="A89" s="8" t="s">
        <v>168</v>
      </c>
      <c r="I89" t="s">
        <v>169</v>
      </c>
    </row>
    <row r="90" spans="1:9" x14ac:dyDescent="0.2">
      <c r="A90" s="3" t="s">
        <v>84</v>
      </c>
      <c r="B90" s="2">
        <v>-2161</v>
      </c>
      <c r="C90" s="2">
        <v>-6211288</v>
      </c>
      <c r="D90" s="2">
        <v>6450505</v>
      </c>
      <c r="E90" s="2">
        <v>2418417</v>
      </c>
      <c r="F90" s="2">
        <v>974482</v>
      </c>
      <c r="G90" s="2">
        <v>293504</v>
      </c>
      <c r="H90" s="2">
        <v>156082</v>
      </c>
      <c r="I90" s="1" t="s">
        <v>159</v>
      </c>
    </row>
    <row r="91" spans="1:9" x14ac:dyDescent="0.2">
      <c r="A91" s="3" t="s">
        <v>85</v>
      </c>
      <c r="B91" s="2">
        <v>0</v>
      </c>
      <c r="C91" s="2">
        <v>-853602</v>
      </c>
      <c r="D91" s="2">
        <v>-921415</v>
      </c>
      <c r="E91" s="2">
        <v>-1125734</v>
      </c>
      <c r="F91" s="2">
        <v>-609152</v>
      </c>
      <c r="G91" s="2">
        <v>-91755</v>
      </c>
      <c r="H91" s="2">
        <v>-87775</v>
      </c>
      <c r="I91" s="1" t="s">
        <v>160</v>
      </c>
    </row>
    <row r="92" spans="1:9" x14ac:dyDescent="0.2">
      <c r="A92" s="3" t="s">
        <v>86</v>
      </c>
      <c r="B92" s="2">
        <v>-236</v>
      </c>
      <c r="C92" s="2">
        <v>4791308</v>
      </c>
      <c r="D92" s="2">
        <v>-5492840</v>
      </c>
      <c r="E92" s="2">
        <v>-875556</v>
      </c>
      <c r="F92" s="2">
        <v>-333414</v>
      </c>
      <c r="G92" s="2">
        <v>-163885</v>
      </c>
      <c r="H92" s="2">
        <v>-71174</v>
      </c>
      <c r="I92" s="1" t="s">
        <v>161</v>
      </c>
    </row>
    <row r="93" spans="1:9" x14ac:dyDescent="0.2">
      <c r="A93" s="3" t="s">
        <v>171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2">
        <v>0</v>
      </c>
      <c r="I93" s="1" t="s">
        <v>170</v>
      </c>
    </row>
    <row r="94" spans="1:9" x14ac:dyDescent="0.2">
      <c r="A94" s="3" t="s">
        <v>87</v>
      </c>
      <c r="B94" s="2">
        <v>2726</v>
      </c>
      <c r="C94" s="2">
        <v>-11500616</v>
      </c>
      <c r="D94" s="2">
        <v>304568</v>
      </c>
      <c r="E94" s="2">
        <v>157150</v>
      </c>
      <c r="F94" s="2">
        <v>86102</v>
      </c>
      <c r="G94" s="2">
        <v>146380</v>
      </c>
      <c r="H94" s="2">
        <v>40578</v>
      </c>
      <c r="I94" s="1" t="s">
        <v>162</v>
      </c>
    </row>
    <row r="95" spans="1:9" x14ac:dyDescent="0.2">
      <c r="A95" s="3" t="s">
        <v>88</v>
      </c>
      <c r="B95" s="2">
        <v>329</v>
      </c>
      <c r="C95" s="2">
        <v>-13774198</v>
      </c>
      <c r="D95" s="2">
        <v>340818</v>
      </c>
      <c r="E95" s="2">
        <v>574277</v>
      </c>
      <c r="F95" s="2">
        <v>118018</v>
      </c>
      <c r="G95" s="2">
        <v>184244</v>
      </c>
      <c r="H95" s="2">
        <v>37711</v>
      </c>
      <c r="I95" s="1" t="s">
        <v>163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B94C-0C5C-4819-92F5-A98FA40E99F5}">
  <dimension ref="A3:X38"/>
  <sheetViews>
    <sheetView topLeftCell="F1" workbookViewId="0">
      <selection activeCell="H38" sqref="H38"/>
    </sheetView>
  </sheetViews>
  <sheetFormatPr defaultRowHeight="12.75" x14ac:dyDescent="0.2"/>
  <cols>
    <col min="1" max="1" width="47.28515625" customWidth="1"/>
    <col min="2" max="2" width="16.7109375" customWidth="1"/>
    <col min="3" max="3" width="16.85546875" customWidth="1"/>
    <col min="4" max="4" width="17.5703125" customWidth="1"/>
    <col min="5" max="5" width="15" customWidth="1"/>
    <col min="6" max="6" width="17.28515625" customWidth="1"/>
    <col min="7" max="8" width="21.42578125" customWidth="1"/>
    <col min="9" max="9" width="38.42578125" bestFit="1" customWidth="1"/>
  </cols>
  <sheetData>
    <row r="3" spans="1:24" ht="25.5" x14ac:dyDescent="0.2">
      <c r="A3" s="10"/>
      <c r="B3" s="4" t="s">
        <v>7</v>
      </c>
      <c r="C3" s="4" t="s">
        <v>9</v>
      </c>
      <c r="D3" s="4" t="s">
        <v>10</v>
      </c>
      <c r="E3" s="4" t="s">
        <v>11</v>
      </c>
      <c r="F3" s="4" t="s">
        <v>12</v>
      </c>
      <c r="G3" s="4" t="s">
        <v>8</v>
      </c>
      <c r="H3" s="4" t="s">
        <v>13</v>
      </c>
      <c r="I3" s="10"/>
    </row>
    <row r="4" spans="1:24" ht="76.5" x14ac:dyDescent="0.2">
      <c r="A4" s="11" t="s">
        <v>172</v>
      </c>
      <c r="B4" s="4" t="s">
        <v>0</v>
      </c>
      <c r="C4" s="4" t="s">
        <v>6</v>
      </c>
      <c r="D4" s="4" t="s">
        <v>4</v>
      </c>
      <c r="E4" s="4" t="s">
        <v>2</v>
      </c>
      <c r="F4" s="4" t="s">
        <v>1</v>
      </c>
      <c r="G4" s="4" t="s">
        <v>3</v>
      </c>
      <c r="H4" s="4" t="s">
        <v>5</v>
      </c>
      <c r="I4" s="11" t="s">
        <v>173</v>
      </c>
    </row>
    <row r="5" spans="1:24" ht="15" x14ac:dyDescent="0.2">
      <c r="A5" s="12"/>
      <c r="B5" s="4">
        <v>131259</v>
      </c>
      <c r="C5" s="4">
        <v>141019</v>
      </c>
      <c r="D5" s="4">
        <v>141065</v>
      </c>
      <c r="E5" s="4">
        <v>141098</v>
      </c>
      <c r="F5" s="4">
        <v>141208</v>
      </c>
      <c r="G5" s="4">
        <v>141214</v>
      </c>
      <c r="H5" s="4">
        <v>141223</v>
      </c>
      <c r="I5" s="12"/>
    </row>
    <row r="6" spans="1:24" ht="14.25" x14ac:dyDescent="0.2">
      <c r="A6" s="13" t="s">
        <v>174</v>
      </c>
      <c r="B6" s="14">
        <v>1</v>
      </c>
      <c r="C6" s="14">
        <v>1</v>
      </c>
      <c r="D6" s="14">
        <v>1</v>
      </c>
      <c r="E6" s="14">
        <v>1</v>
      </c>
      <c r="F6" s="14">
        <v>1</v>
      </c>
      <c r="G6" s="14">
        <v>1</v>
      </c>
      <c r="H6" s="14">
        <v>1</v>
      </c>
      <c r="I6" s="15" t="s">
        <v>175</v>
      </c>
    </row>
    <row r="7" spans="1:24" ht="14.25" x14ac:dyDescent="0.2">
      <c r="A7" s="13" t="s">
        <v>176</v>
      </c>
      <c r="B7" s="24">
        <v>0.53</v>
      </c>
      <c r="C7" s="24">
        <v>0.47</v>
      </c>
      <c r="D7" s="24">
        <v>0.84</v>
      </c>
      <c r="E7" s="24">
        <v>1.1299999999999999</v>
      </c>
      <c r="F7" s="24">
        <v>0.75</v>
      </c>
      <c r="G7" s="24">
        <v>0.67</v>
      </c>
      <c r="H7" s="24">
        <v>22.14</v>
      </c>
      <c r="I7" s="16" t="s">
        <v>178</v>
      </c>
      <c r="R7" s="26"/>
      <c r="S7" s="26"/>
      <c r="T7" s="26"/>
      <c r="U7" s="26"/>
      <c r="V7" s="26"/>
      <c r="W7" s="26"/>
      <c r="X7" s="26"/>
    </row>
    <row r="8" spans="1:24" ht="14.25" x14ac:dyDescent="0.2">
      <c r="A8" s="13" t="s">
        <v>179</v>
      </c>
      <c r="B8" s="17">
        <v>8428485.6500000004</v>
      </c>
      <c r="C8" s="17">
        <v>577012.47</v>
      </c>
      <c r="D8" s="17">
        <v>3095115.9</v>
      </c>
      <c r="E8" s="17">
        <v>326338.84000000003</v>
      </c>
      <c r="F8" s="17">
        <v>2649510.36</v>
      </c>
      <c r="G8" s="17">
        <v>48348406.880000003</v>
      </c>
      <c r="H8" s="17">
        <v>42026961.18</v>
      </c>
      <c r="I8" s="16" t="s">
        <v>180</v>
      </c>
      <c r="R8" s="26"/>
      <c r="S8" s="26"/>
      <c r="T8" s="26"/>
      <c r="U8" s="26"/>
      <c r="V8" s="26"/>
      <c r="W8" s="26"/>
      <c r="X8" s="26"/>
    </row>
    <row r="9" spans="1:24" ht="14.25" x14ac:dyDescent="0.2">
      <c r="A9" s="13" t="s">
        <v>181</v>
      </c>
      <c r="B9" s="17">
        <v>10941126</v>
      </c>
      <c r="C9" s="17">
        <v>993762</v>
      </c>
      <c r="D9" s="17">
        <v>5262210</v>
      </c>
      <c r="E9" s="17">
        <v>302941</v>
      </c>
      <c r="F9" s="17">
        <v>5089435</v>
      </c>
      <c r="G9" s="17">
        <v>82407732</v>
      </c>
      <c r="H9" s="17">
        <v>3205610</v>
      </c>
      <c r="I9" s="16" t="s">
        <v>182</v>
      </c>
      <c r="R9" s="26"/>
      <c r="S9" s="26"/>
      <c r="T9" s="26"/>
      <c r="U9" s="26"/>
      <c r="V9" s="26"/>
      <c r="W9" s="26"/>
      <c r="X9" s="26"/>
    </row>
    <row r="10" spans="1:24" ht="14.25" x14ac:dyDescent="0.2">
      <c r="A10" s="13" t="s">
        <v>183</v>
      </c>
      <c r="B10" s="17">
        <v>6321</v>
      </c>
      <c r="C10" s="17">
        <v>1986</v>
      </c>
      <c r="D10" s="17">
        <v>5047</v>
      </c>
      <c r="E10" s="17">
        <v>953</v>
      </c>
      <c r="F10" s="17">
        <v>5425</v>
      </c>
      <c r="G10" s="17">
        <v>6718</v>
      </c>
      <c r="H10" s="17">
        <v>4052</v>
      </c>
      <c r="I10" s="16" t="s">
        <v>184</v>
      </c>
      <c r="R10" s="26"/>
      <c r="S10" s="26"/>
      <c r="T10" s="26"/>
      <c r="U10" s="26"/>
      <c r="V10" s="26"/>
      <c r="W10" s="26"/>
      <c r="X10" s="26"/>
    </row>
    <row r="11" spans="1:24" ht="14.25" x14ac:dyDescent="0.2">
      <c r="A11" s="13" t="s">
        <v>185</v>
      </c>
      <c r="B11" s="17">
        <v>80000000</v>
      </c>
      <c r="C11" s="17">
        <v>3575000</v>
      </c>
      <c r="D11" s="17">
        <v>25000000</v>
      </c>
      <c r="E11" s="17">
        <v>9000000</v>
      </c>
      <c r="F11" s="17">
        <v>7460026</v>
      </c>
      <c r="G11" s="17">
        <v>7120000</v>
      </c>
      <c r="H11" s="17">
        <v>625000</v>
      </c>
      <c r="I11" s="16" t="s">
        <v>186</v>
      </c>
      <c r="R11" s="26"/>
      <c r="S11" s="26"/>
      <c r="T11" s="26"/>
      <c r="U11" s="26"/>
      <c r="V11" s="26"/>
      <c r="W11" s="26"/>
      <c r="X11" s="26"/>
    </row>
    <row r="12" spans="1:24" ht="14.25" x14ac:dyDescent="0.2">
      <c r="A12" s="13" t="s">
        <v>187</v>
      </c>
      <c r="B12" s="17">
        <v>42400000</v>
      </c>
      <c r="C12" s="17">
        <v>1680250</v>
      </c>
      <c r="D12" s="17">
        <v>21000000</v>
      </c>
      <c r="E12" s="17">
        <v>10169999.999999998</v>
      </c>
      <c r="F12" s="17">
        <v>5595019.5</v>
      </c>
      <c r="G12" s="17">
        <v>4770400</v>
      </c>
      <c r="H12" s="17">
        <v>13837500</v>
      </c>
      <c r="I12" s="16" t="s">
        <v>188</v>
      </c>
      <c r="R12" s="26"/>
      <c r="S12" s="26"/>
      <c r="T12" s="26"/>
      <c r="U12" s="26"/>
      <c r="V12" s="26"/>
      <c r="W12" s="26"/>
      <c r="X12" s="26"/>
    </row>
    <row r="13" spans="1:24" ht="14.25" x14ac:dyDescent="0.2">
      <c r="A13" s="13" t="s">
        <v>189</v>
      </c>
      <c r="B13" s="18">
        <v>45291</v>
      </c>
      <c r="C13" s="18">
        <v>45291</v>
      </c>
      <c r="D13" s="18">
        <v>45291</v>
      </c>
      <c r="E13" s="18">
        <v>45291</v>
      </c>
      <c r="F13" s="18">
        <v>45291</v>
      </c>
      <c r="G13" s="18">
        <v>45291</v>
      </c>
      <c r="H13" s="18">
        <v>45291</v>
      </c>
      <c r="I13" s="16" t="s">
        <v>190</v>
      </c>
    </row>
    <row r="16" spans="1:24" ht="15" x14ac:dyDescent="0.2">
      <c r="A16" s="19" t="s">
        <v>191</v>
      </c>
      <c r="B16" s="20"/>
      <c r="C16" s="20"/>
      <c r="D16" s="20"/>
      <c r="E16" s="20"/>
      <c r="F16" s="20"/>
      <c r="G16" s="20"/>
      <c r="H16" s="20"/>
      <c r="I16" s="21" t="s">
        <v>192</v>
      </c>
    </row>
    <row r="17" spans="1:9" ht="14.25" x14ac:dyDescent="0.2">
      <c r="A17" s="22" t="s">
        <v>193</v>
      </c>
      <c r="B17" s="23">
        <f>+B9*100/B11</f>
        <v>13.6764075</v>
      </c>
      <c r="C17" s="23">
        <f>+C9*100/C11</f>
        <v>27.797538461538462</v>
      </c>
      <c r="D17" s="23">
        <f t="shared" ref="D17:H17" si="0">+D9*100/D11</f>
        <v>21.048839999999998</v>
      </c>
      <c r="E17" s="23">
        <f t="shared" si="0"/>
        <v>3.3660111111111113</v>
      </c>
      <c r="F17" s="23">
        <f t="shared" si="0"/>
        <v>68.222751502474651</v>
      </c>
      <c r="G17" s="23">
        <f t="shared" si="0"/>
        <v>1157.4119662921348</v>
      </c>
      <c r="H17" s="23">
        <f t="shared" si="0"/>
        <v>512.89760000000001</v>
      </c>
      <c r="I17" s="15" t="s">
        <v>194</v>
      </c>
    </row>
    <row r="18" spans="1:9" ht="14.25" x14ac:dyDescent="0.2">
      <c r="A18" s="13" t="s">
        <v>195</v>
      </c>
      <c r="B18" s="24">
        <f>+'Annual Financial Data'!B86/'Financial Ratios'!B11</f>
        <v>-5.7725E-5</v>
      </c>
      <c r="C18" s="24">
        <f>+'Annual Financial Data'!C86/'Financial Ratios'!C11</f>
        <v>-0.69302881118881121</v>
      </c>
      <c r="D18" s="24">
        <f>+'Annual Financial Data'!D86/'Financial Ratios'!D11</f>
        <v>0.17116076</v>
      </c>
      <c r="E18" s="24">
        <f>+'Annual Financial Data'!E86/'Financial Ratios'!E11</f>
        <v>0.13898366666666667</v>
      </c>
      <c r="F18" s="24">
        <f>+'Annual Financial Data'!F86/'Financial Ratios'!F11</f>
        <v>0.15671473531057398</v>
      </c>
      <c r="G18" s="24">
        <f>+'Annual Financial Data'!G86/'Financial Ratios'!G11</f>
        <v>5.0611797752808989E-2</v>
      </c>
      <c r="H18" s="24">
        <f>+'Annual Financial Data'!H86/'Financial Ratios'!H11</f>
        <v>-1.5685536</v>
      </c>
      <c r="I18" s="16" t="s">
        <v>196</v>
      </c>
    </row>
    <row r="19" spans="1:9" ht="14.25" x14ac:dyDescent="0.2">
      <c r="A19" s="13" t="s">
        <v>197</v>
      </c>
      <c r="B19" s="24">
        <f>+'Annual Financial Data'!B45/'Financial Ratios'!B11</f>
        <v>3.9195374999999996E-3</v>
      </c>
      <c r="C19" s="24">
        <f>+'Annual Financial Data'!C45/'Financial Ratios'!C11</f>
        <v>13.870600559440559</v>
      </c>
      <c r="D19" s="24">
        <f>+'Annual Financial Data'!D45/'Financial Ratios'!D11</f>
        <v>1.25184736</v>
      </c>
      <c r="E19" s="24">
        <f>+'Annual Financial Data'!E45/'Financial Ratios'!E11</f>
        <v>1.5852221111111111</v>
      </c>
      <c r="F19" s="24">
        <f>+'Annual Financial Data'!F45/'Financial Ratios'!F11</f>
        <v>1.198482418157792</v>
      </c>
      <c r="G19" s="24">
        <f>+'Annual Financial Data'!G45/'Financial Ratios'!G11</f>
        <v>1.0785469101123595</v>
      </c>
      <c r="H19" s="24">
        <f>+'Annual Financial Data'!H45/'Financial Ratios'!H11</f>
        <v>1.9593616</v>
      </c>
      <c r="I19" s="16" t="s">
        <v>198</v>
      </c>
    </row>
    <row r="20" spans="1:9" ht="14.25" x14ac:dyDescent="0.2">
      <c r="A20" s="13" t="s">
        <v>199</v>
      </c>
      <c r="B20" s="24">
        <f>+B12/'Annual Financial Data'!B86</f>
        <v>-9181.4638371589426</v>
      </c>
      <c r="C20" s="24">
        <f>+C12/'Annual Financial Data'!C86</f>
        <v>-0.67818248305401485</v>
      </c>
      <c r="D20" s="24">
        <f>+D12/'Annual Financial Data'!D86</f>
        <v>4.9076669208526535</v>
      </c>
      <c r="E20" s="24">
        <f>+E12/'Annual Financial Data'!E86</f>
        <v>8.1304517797055276</v>
      </c>
      <c r="F20" s="24">
        <f>+F12/'Annual Financial Data'!F86</f>
        <v>4.7857656685165288</v>
      </c>
      <c r="G20" s="24">
        <f>+G12/'Annual Financial Data'!G86</f>
        <v>13.238020180044179</v>
      </c>
      <c r="H20" s="24">
        <f>+H12/'Annual Financial Data'!H86</f>
        <v>-14.114914530176081</v>
      </c>
      <c r="I20" s="16" t="s">
        <v>200</v>
      </c>
    </row>
    <row r="21" spans="1:9" ht="14.25" x14ac:dyDescent="0.2">
      <c r="A21" s="13" t="s">
        <v>201</v>
      </c>
      <c r="B21" s="24">
        <f>+B12/'Annual Financial Data'!B45</f>
        <v>135.22003552715086</v>
      </c>
      <c r="C21" s="24">
        <f>+C12/'Annual Financial Data'!C45</f>
        <v>3.3884617899987771E-2</v>
      </c>
      <c r="D21" s="24">
        <f>+D12/'Annual Financial Data'!D45</f>
        <v>0.67100832484880579</v>
      </c>
      <c r="E21" s="24">
        <f>+E12/'Annual Financial Data'!E45</f>
        <v>0.71283386225792811</v>
      </c>
      <c r="F21" s="24">
        <f>+F12/'Annual Financial Data'!F45</f>
        <v>0.62579140806490763</v>
      </c>
      <c r="G21" s="24">
        <f>+G12/'Annual Financial Data'!G45</f>
        <v>0.62120617445392479</v>
      </c>
      <c r="H21" s="24">
        <f>+H12/'Annual Financial Data'!H45</f>
        <v>11.299598808101578</v>
      </c>
      <c r="I21" s="16" t="s">
        <v>202</v>
      </c>
    </row>
    <row r="22" spans="1:9" x14ac:dyDescent="0.2">
      <c r="B22" s="25"/>
      <c r="C22" s="25"/>
      <c r="D22" s="25"/>
      <c r="E22" s="25"/>
      <c r="F22" s="25"/>
      <c r="G22" s="25"/>
      <c r="H22" s="25"/>
    </row>
    <row r="23" spans="1:9" ht="14.25" x14ac:dyDescent="0.2">
      <c r="A23" s="13" t="s">
        <v>203</v>
      </c>
      <c r="B23" s="24">
        <f>+'Annual Financial Data'!B70*100/'Annual Financial Data'!B67</f>
        <v>73.710387949410261</v>
      </c>
      <c r="C23" s="24">
        <f>+'Annual Financial Data'!C70*100/'Annual Financial Data'!C67</f>
        <v>6.5861180509029289</v>
      </c>
      <c r="D23" s="24">
        <f>+'Annual Financial Data'!D70*100/'Annual Financial Data'!D67</f>
        <v>14.744400346072757</v>
      </c>
      <c r="E23" s="24">
        <f>+'Annual Financial Data'!E70*100/'Annual Financial Data'!E67</f>
        <v>18.526779166954796</v>
      </c>
      <c r="F23" s="24">
        <f>+'Annual Financial Data'!F70*100/'Annual Financial Data'!F67</f>
        <v>17.490544251175805</v>
      </c>
      <c r="G23" s="24">
        <f>+'Annual Financial Data'!G70*100/'Annual Financial Data'!G67</f>
        <v>12.020594101584607</v>
      </c>
      <c r="H23" s="24">
        <f>+'Annual Financial Data'!H70*100/'Annual Financial Data'!H67</f>
        <v>-17.606814281193792</v>
      </c>
      <c r="I23" s="16" t="s">
        <v>204</v>
      </c>
    </row>
    <row r="24" spans="1:9" ht="14.25" x14ac:dyDescent="0.2">
      <c r="A24" s="13" t="s">
        <v>205</v>
      </c>
      <c r="B24" s="24">
        <f>+('Annual Financial Data'!B82+'Annual Financial Data'!B76)*100/'Annual Financial Data'!B67</f>
        <v>-62.27085405712662</v>
      </c>
      <c r="C24" s="24">
        <f>+('Annual Financial Data'!C82+'Annual Financial Data'!C76)*100/'Annual Financial Data'!C67</f>
        <v>2.6204071600323902</v>
      </c>
      <c r="D24" s="24">
        <f>+('Annual Financial Data'!D82+'Annual Financial Data'!D76)*100/'Annual Financial Data'!D67</f>
        <v>11.544840286635466</v>
      </c>
      <c r="E24" s="24">
        <f>+('Annual Financial Data'!E82+'Annual Financial Data'!E76)*100/'Annual Financial Data'!E67</f>
        <v>11.372921965368432</v>
      </c>
      <c r="F24" s="24">
        <f>+('Annual Financial Data'!F82+'Annual Financial Data'!F76)*100/'Annual Financial Data'!F67</f>
        <v>12.073412834830943</v>
      </c>
      <c r="G24" s="24">
        <f>+('Annual Financial Data'!G82+'Annual Financial Data'!G76)*100/'Annual Financial Data'!G67</f>
        <v>5.3001369676659511</v>
      </c>
      <c r="H24" s="24">
        <f>+('Annual Financial Data'!H82+'Annual Financial Data'!H76)*100/'Annual Financial Data'!H67</f>
        <v>-115.32166329254191</v>
      </c>
      <c r="I24" s="16" t="s">
        <v>206</v>
      </c>
    </row>
    <row r="25" spans="1:9" ht="14.25" x14ac:dyDescent="0.2">
      <c r="A25" s="13" t="s">
        <v>207</v>
      </c>
      <c r="B25" s="24">
        <f>+'Annual Financial Data'!B85*100/'Annual Financial Data'!B67</f>
        <v>-65.624555918715359</v>
      </c>
      <c r="C25" s="24">
        <f>+'Annual Financial Data'!C85*100/'Annual Financial Data'!C67</f>
        <v>-4.2543594478329521</v>
      </c>
      <c r="D25" s="24">
        <f>+'Annual Financial Data'!D85*100/'Annual Financial Data'!D67</f>
        <v>8.5950125406481117</v>
      </c>
      <c r="E25" s="24">
        <f>+'Annual Financial Data'!E85*100/'Annual Financial Data'!E67</f>
        <v>9.5052003583676488</v>
      </c>
      <c r="F25" s="24">
        <f>+'Annual Financial Data'!F85*100/'Annual Financial Data'!F67</f>
        <v>9.1863950367681007</v>
      </c>
      <c r="G25" s="24">
        <f>+'Annual Financial Data'!G85*100/'Annual Financial Data'!G67</f>
        <v>4.9971773039987433</v>
      </c>
      <c r="H25" s="24">
        <f>+'Annual Financial Data'!H85*100/'Annual Financial Data'!H67</f>
        <v>-115.32166329254191</v>
      </c>
      <c r="I25" s="16" t="s">
        <v>226</v>
      </c>
    </row>
    <row r="26" spans="1:9" ht="14.25" x14ac:dyDescent="0.2">
      <c r="A26" s="13" t="s">
        <v>208</v>
      </c>
      <c r="B26" s="24">
        <f>+'Annual Financial Data'!B85*100/'Annual Financial Data'!B37</f>
        <v>-1.1480251382204367</v>
      </c>
      <c r="C26" s="24">
        <f>+'Annual Financial Data'!C85*100/'Annual Financial Data'!C37</f>
        <v>-1.8108594057206007</v>
      </c>
      <c r="D26" s="24">
        <f>+'Annual Financial Data'!D85*100/'Annual Financial Data'!D37</f>
        <v>7.5452542201570916</v>
      </c>
      <c r="E26" s="24">
        <f>+'Annual Financial Data'!E85*100/'Annual Financial Data'!E37</f>
        <v>6.9969319518465012</v>
      </c>
      <c r="F26" s="24">
        <f>+'Annual Financial Data'!F85*100/'Annual Financial Data'!F37</f>
        <v>7.0835941495649886</v>
      </c>
      <c r="G26" s="24">
        <f>+'Annual Financial Data'!G85*100/'Annual Financial Data'!G37</f>
        <v>3.4473159215607341</v>
      </c>
      <c r="H26" s="24">
        <f>+'Annual Financial Data'!H85*100/'Annual Financial Data'!H37</f>
        <v>-22.216632254371337</v>
      </c>
      <c r="I26" s="16" t="s">
        <v>209</v>
      </c>
    </row>
    <row r="27" spans="1:9" ht="14.25" x14ac:dyDescent="0.2">
      <c r="A27" s="13" t="s">
        <v>210</v>
      </c>
      <c r="B27" s="24">
        <f>+'Annual Financial Data'!B86*100/'Annual Financial Data'!B45</f>
        <v>-1.4727502926046758</v>
      </c>
      <c r="C27" s="24">
        <f>+'Annual Financial Data'!C86*100/'Annual Financial Data'!C45</f>
        <v>-4.9963864810246035</v>
      </c>
      <c r="D27" s="24">
        <f>+'Annual Financial Data'!D86*100/'Annual Financial Data'!D45</f>
        <v>13.672654148505773</v>
      </c>
      <c r="E27" s="24">
        <f>+'Annual Financial Data'!E86*100/'Annual Financial Data'!E45</f>
        <v>8.7674569823688913</v>
      </c>
      <c r="F27" s="24">
        <f>+'Annual Financial Data'!F86*100/'Annual Financial Data'!F45</f>
        <v>13.076097983269785</v>
      </c>
      <c r="G27" s="24">
        <f>+'Annual Financial Data'!G86*100/'Annual Financial Data'!G45</f>
        <v>4.6925912334713766</v>
      </c>
      <c r="H27" s="24">
        <f>+'Annual Financial Data'!H86*100/'Annual Financial Data'!H45</f>
        <v>-80.054319733529539</v>
      </c>
      <c r="I27" s="16" t="s">
        <v>211</v>
      </c>
    </row>
    <row r="28" spans="1:9" x14ac:dyDescent="0.2">
      <c r="B28" s="25"/>
      <c r="C28" s="25"/>
      <c r="D28" s="25"/>
      <c r="E28" s="25"/>
      <c r="F28" s="25"/>
      <c r="G28" s="25"/>
      <c r="H28" s="25"/>
    </row>
    <row r="29" spans="1:9" ht="14.25" x14ac:dyDescent="0.2">
      <c r="A29" s="13" t="s">
        <v>212</v>
      </c>
      <c r="B29" s="24">
        <f>+'Annual Financial Data'!B63*100/'Annual Financial Data'!B37</f>
        <v>22.048894236506104</v>
      </c>
      <c r="C29" s="24">
        <f>+'Annual Financial Data'!C63*100/'Annual Financial Data'!C37</f>
        <v>63.756618656344422</v>
      </c>
      <c r="D29" s="24">
        <f>+'Annual Financial Data'!D63*100/'Annual Financial Data'!D37</f>
        <v>44.814999792986931</v>
      </c>
      <c r="E29" s="24">
        <f>+'Annual Financial Data'!E63*100/'Annual Financial Data'!E37</f>
        <v>20.194282493576722</v>
      </c>
      <c r="F29" s="24">
        <f>+'Annual Financial Data'!F63*100/'Annual Financial Data'!F37</f>
        <v>45.827920847426398</v>
      </c>
      <c r="G29" s="24">
        <f>+'Annual Financial Data'!G63*100/'Annual Financial Data'!G37</f>
        <v>26.537050639065384</v>
      </c>
      <c r="H29" s="24">
        <f>+'Annual Financial Data'!H63*100/'Annual Financial Data'!H37</f>
        <v>72.248053161500749</v>
      </c>
      <c r="I29" s="16" t="s">
        <v>213</v>
      </c>
    </row>
    <row r="30" spans="1:9" ht="14.25" x14ac:dyDescent="0.2">
      <c r="A30" s="13" t="s">
        <v>214</v>
      </c>
      <c r="B30" s="24">
        <f>+'Annual Financial Data'!B46*100/'Annual Financial Data'!B37</f>
        <v>77.951105763493899</v>
      </c>
      <c r="C30" s="24">
        <f>+'Annual Financial Data'!C46*100/'Annual Financial Data'!C37</f>
        <v>36.243381343655578</v>
      </c>
      <c r="D30" s="24">
        <f>+'Annual Financial Data'!D46*100/'Annual Financial Data'!D37</f>
        <v>55.185000207013069</v>
      </c>
      <c r="E30" s="24">
        <f>+'Annual Financial Data'!E46*100/'Annual Financial Data'!E37</f>
        <v>79.805717506423278</v>
      </c>
      <c r="F30" s="24">
        <f>+'Annual Financial Data'!F46*100/'Annual Financial Data'!F37</f>
        <v>54.172079152573602</v>
      </c>
      <c r="G30" s="24">
        <f>+'Annual Financial Data'!G46*100/'Annual Financial Data'!G37</f>
        <v>73.462949360934616</v>
      </c>
      <c r="H30" s="24">
        <f>+'Annual Financial Data'!H46*100/'Annual Financial Data'!H37</f>
        <v>27.751946838499258</v>
      </c>
      <c r="I30" s="16" t="s">
        <v>215</v>
      </c>
    </row>
    <row r="31" spans="1:9" ht="14.25" x14ac:dyDescent="0.2">
      <c r="A31" s="13" t="s">
        <v>216</v>
      </c>
      <c r="B31" s="24">
        <f>+('Annual Financial Data'!B82+'Annual Financial Data'!B76)/'Annual Financial Data'!B76</f>
        <v>-18.567796610169491</v>
      </c>
      <c r="C31" s="24">
        <f>+('Annual Financial Data'!C82+'Annual Financial Data'!C76)/'Annual Financial Data'!C76</f>
        <v>0.38116307207206307</v>
      </c>
      <c r="D31" s="24">
        <f>+('Annual Financial Data'!D82+'Annual Financial Data'!D76)/'Annual Financial Data'!D76</f>
        <v>8.493064534480796</v>
      </c>
      <c r="E31" s="24">
        <f>+('Annual Financial Data'!E82+'Annual Financial Data'!E76)/'Annual Financial Data'!E76</f>
        <v>11.939299902675623</v>
      </c>
      <c r="F31" s="24">
        <f>+('Annual Financial Data'!F82+'Annual Financial Data'!F76)/'Annual Financial Data'!F76</f>
        <v>4.5035010742098764</v>
      </c>
      <c r="G31" s="24" t="s">
        <v>177</v>
      </c>
      <c r="H31" s="24" t="s">
        <v>177</v>
      </c>
      <c r="I31" s="16" t="s">
        <v>227</v>
      </c>
    </row>
    <row r="32" spans="1:9" x14ac:dyDescent="0.2">
      <c r="B32" s="25"/>
      <c r="C32" s="25"/>
      <c r="D32" s="25"/>
      <c r="E32" s="25"/>
      <c r="F32" s="25"/>
      <c r="G32" s="25"/>
      <c r="H32" s="25"/>
    </row>
    <row r="33" spans="1:9" ht="14.25" x14ac:dyDescent="0.2">
      <c r="A33" s="13" t="s">
        <v>217</v>
      </c>
      <c r="B33" s="24">
        <f>+'Annual Financial Data'!B67/'Annual Financial Data'!B37</f>
        <v>1.7493834771886561E-2</v>
      </c>
      <c r="C33" s="24">
        <f>+'Annual Financial Data'!C67/'Annual Financial Data'!C37</f>
        <v>0.42564795662552679</v>
      </c>
      <c r="D33" s="24">
        <f>+'Annual Financial Data'!D67/'Annual Financial Data'!D37</f>
        <v>0.87786424795467921</v>
      </c>
      <c r="E33" s="24">
        <f>+'Annual Financial Data'!E67/'Annual Financial Data'!E37</f>
        <v>0.73611619829632935</v>
      </c>
      <c r="F33" s="24">
        <f>+'Annual Financial Data'!F67/'Annual Financial Data'!F37</f>
        <v>0.77109618312877326</v>
      </c>
      <c r="G33" s="24">
        <f>+'Annual Financial Data'!G67/'Annual Financial Data'!G37</f>
        <v>0.68985263316596568</v>
      </c>
      <c r="H33" s="24">
        <f>+'Annual Financial Data'!H67/'Annual Financial Data'!H37</f>
        <v>0.19264925270816946</v>
      </c>
      <c r="I33" s="16" t="s">
        <v>228</v>
      </c>
    </row>
    <row r="34" spans="1:9" ht="14.25" x14ac:dyDescent="0.2">
      <c r="A34" s="13" t="s">
        <v>218</v>
      </c>
      <c r="B34" s="24" t="s">
        <v>177</v>
      </c>
      <c r="C34" s="24">
        <f>+'Annual Financial Data'!C67/('Annual Financial Data'!C14+'Annual Financial Data'!C15)</f>
        <v>0.92437377386329722</v>
      </c>
      <c r="D34" s="24">
        <f>+'Annual Financial Data'!D67/('Annual Financial Data'!D14+'Annual Financial Data'!D15)</f>
        <v>3.0416073230873</v>
      </c>
      <c r="E34" s="24">
        <f>+'Annual Financial Data'!E67/('Annual Financial Data'!E14+'Annual Financial Data'!E15)</f>
        <v>4.2553417843004997</v>
      </c>
      <c r="F34" s="24">
        <f>+'Annual Financial Data'!F67/('Annual Financial Data'!F14+'Annual Financial Data'!F15)</f>
        <v>3.0226846499007669</v>
      </c>
      <c r="G34" s="24">
        <f>+'Annual Financial Data'!G67/('Annual Financial Data'!G14+'Annual Financial Data'!G15)</f>
        <v>1.0503288034885547</v>
      </c>
      <c r="H34" s="24">
        <f>+'Annual Financial Data'!H67/('Annual Financial Data'!H14+'Annual Financial Data'!H15)</f>
        <v>0.44477307389453802</v>
      </c>
      <c r="I34" s="16" t="s">
        <v>229</v>
      </c>
    </row>
    <row r="35" spans="1:9" ht="14.25" x14ac:dyDescent="0.2">
      <c r="A35" s="13" t="s">
        <v>219</v>
      </c>
      <c r="B35" s="24">
        <f>+'Annual Financial Data'!B67/'Financial Ratios'!B38</f>
        <v>2.2442061085013218E-2</v>
      </c>
      <c r="C35" s="24">
        <f>+'Annual Financial Data'!C67/'Financial Ratios'!C38</f>
        <v>-2.7662266905680886</v>
      </c>
      <c r="D35" s="24">
        <f>+'Annual Financial Data'!D67/'Financial Ratios'!D38</f>
        <v>-7.6445753356379447</v>
      </c>
      <c r="E35" s="24">
        <f>+'Annual Financial Data'!E67/'Financial Ratios'!E38</f>
        <v>1.2595120187354241</v>
      </c>
      <c r="F35" s="24">
        <f>+'Annual Financial Data'!F67/'Financial Ratios'!F38</f>
        <v>-13.01852060231597</v>
      </c>
      <c r="G35" s="24">
        <f>+'Annual Financial Data'!G67/'Financial Ratios'!G38</f>
        <v>-31.553023076721129</v>
      </c>
      <c r="H35" s="24">
        <f>+'Annual Financial Data'!H67/'Financial Ratios'!H38</f>
        <v>-0.57321284200887501</v>
      </c>
      <c r="I35" s="16" t="s">
        <v>230</v>
      </c>
    </row>
    <row r="36" spans="1:9" x14ac:dyDescent="0.2">
      <c r="B36" s="25"/>
      <c r="C36" s="25"/>
      <c r="D36" s="25"/>
      <c r="E36" s="25"/>
      <c r="F36" s="25"/>
      <c r="G36" s="25"/>
      <c r="H36" s="25"/>
    </row>
    <row r="37" spans="1:9" ht="14.25" x14ac:dyDescent="0.2">
      <c r="A37" s="13" t="s">
        <v>220</v>
      </c>
      <c r="B37" s="24">
        <f>+'Annual Financial Data'!B36/'Annual Financial Data'!B62</f>
        <v>4.5353748322866521</v>
      </c>
      <c r="C37" s="24">
        <f>+'Annual Financial Data'!C36/'Annual Financial Data'!C62</f>
        <v>0.70000431912278294</v>
      </c>
      <c r="D37" s="24">
        <f>+'Annual Financial Data'!D36/'Annual Financial Data'!D62</f>
        <v>0.72256257652753231</v>
      </c>
      <c r="E37" s="24">
        <f>+'Annual Financial Data'!E36/'Annual Financial Data'!E62</f>
        <v>3.8941139809399292</v>
      </c>
      <c r="F37" s="24">
        <f>+'Annual Financial Data'!F36/'Annual Financial Data'!F62</f>
        <v>0.86681925314369013</v>
      </c>
      <c r="G37" s="24">
        <f>+'Annual Financial Data'!G36/'Annual Financial Data'!G62</f>
        <v>0.89734926814720062</v>
      </c>
      <c r="H37" s="24">
        <f>+'Annual Financial Data'!H36/'Annual Financial Data'!H62</f>
        <v>0.53481546492450283</v>
      </c>
      <c r="I37" s="16" t="s">
        <v>231</v>
      </c>
    </row>
    <row r="38" spans="1:9" ht="14.25" x14ac:dyDescent="0.2">
      <c r="A38" s="13" t="s">
        <v>221</v>
      </c>
      <c r="B38" s="24">
        <f>+'Annual Financial Data'!B36-'Annual Financial Data'!B62</f>
        <v>313563</v>
      </c>
      <c r="C38" s="24">
        <f>+'Annual Financial Data'!C36-'Annual Financial Data'!C62</f>
        <v>-21052583</v>
      </c>
      <c r="D38" s="24">
        <f>+'Annual Financial Data'!D36-'Annual Financial Data'!D62</f>
        <v>-6512449</v>
      </c>
      <c r="E38" s="24">
        <f>+'Annual Financial Data'!E36-'Annual Financial Data'!E62</f>
        <v>10448229</v>
      </c>
      <c r="F38" s="24">
        <f>+'Annual Financial Data'!F36-'Annual Financial Data'!F62</f>
        <v>-977560</v>
      </c>
      <c r="G38" s="24">
        <f>+'Annual Financial Data'!G36-'Annual Financial Data'!G62</f>
        <v>-228542</v>
      </c>
      <c r="H38" s="24">
        <f>+'Annual Financial Data'!H36-'Annual Financial Data'!H62</f>
        <v>-1483039</v>
      </c>
      <c r="I38" s="16" t="s">
        <v>232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dcterms:created xsi:type="dcterms:W3CDTF">2023-07-24T08:09:52Z</dcterms:created>
  <dcterms:modified xsi:type="dcterms:W3CDTF">2024-09-08T09:57:13Z</dcterms:modified>
</cp:coreProperties>
</file>